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1 hayat dışı\"/>
    </mc:Choice>
  </mc:AlternateContent>
  <xr:revisionPtr revIDLastSave="0" documentId="13_ncr:1_{E51974E9-ED11-4AD8-8623-FF72DCF49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" l="1"/>
  <c r="G46" i="1"/>
  <c r="G43" i="1"/>
  <c r="G41" i="1"/>
  <c r="G40" i="1"/>
  <c r="G39" i="1" s="1"/>
  <c r="L38" i="1"/>
  <c r="L36" i="1" s="1"/>
  <c r="G38" i="1"/>
  <c r="L37" i="1"/>
  <c r="G37" i="1"/>
  <c r="G36" i="1"/>
  <c r="L35" i="1"/>
  <c r="G35" i="1"/>
  <c r="L34" i="1"/>
  <c r="G34" i="1"/>
  <c r="G33" i="1" s="1"/>
  <c r="G32" i="1" s="1"/>
  <c r="L33" i="1"/>
  <c r="L32" i="1"/>
  <c r="L31" i="1"/>
  <c r="L30" i="1"/>
  <c r="G30" i="1"/>
  <c r="L29" i="1"/>
  <c r="G29" i="1"/>
  <c r="L28" i="1"/>
  <c r="G28" i="1"/>
  <c r="G27" i="1" s="1"/>
  <c r="L27" i="1"/>
  <c r="L26" i="1"/>
  <c r="L25" i="1"/>
  <c r="G25" i="1"/>
  <c r="L24" i="1"/>
  <c r="G24" i="1"/>
  <c r="L23" i="1"/>
  <c r="L22" i="1" s="1"/>
  <c r="G23" i="1"/>
  <c r="G21" i="1"/>
  <c r="L20" i="1"/>
  <c r="G20" i="1"/>
  <c r="G19" i="1"/>
  <c r="L18" i="1"/>
  <c r="G18" i="1"/>
  <c r="L17" i="1"/>
  <c r="G17" i="1"/>
  <c r="L16" i="1"/>
  <c r="G16" i="1"/>
  <c r="G14" i="1" s="1"/>
  <c r="L15" i="1"/>
  <c r="L14" i="1" s="1"/>
  <c r="L9" i="1" s="1"/>
  <c r="G15" i="1"/>
  <c r="L13" i="1"/>
  <c r="L12" i="1"/>
  <c r="G12" i="1"/>
  <c r="L11" i="1"/>
  <c r="G11" i="1"/>
  <c r="G10" i="1" s="1"/>
  <c r="G8" i="1"/>
  <c r="L7" i="1"/>
  <c r="G7" i="1"/>
  <c r="L6" i="1"/>
  <c r="G6" i="1"/>
  <c r="L5" i="1"/>
  <c r="G5" i="1"/>
  <c r="L4" i="1"/>
  <c r="L3" i="1" s="1"/>
  <c r="L45" i="1" s="1"/>
  <c r="G4" i="1"/>
  <c r="G3" i="1" s="1"/>
  <c r="L10" i="1" l="1"/>
  <c r="G45" i="1"/>
  <c r="L49" i="1" l="1"/>
  <c r="J49" i="1"/>
  <c r="G48" i="1"/>
</calcChain>
</file>

<file path=xl/sharedStrings.xml><?xml version="1.0" encoding="utf-8"?>
<sst xmlns="http://schemas.openxmlformats.org/spreadsheetml/2006/main" count="137" uniqueCount="89">
  <si>
    <t xml:space="preserve">                                                                                                                                                                                                       SİGORTA ŞİRKETLERİ HAYAT DIŞI SINIFLARIN 2021 YILI KONSOLİDE BİLANÇOSU </t>
  </si>
  <si>
    <t>AKTİFLER</t>
  </si>
  <si>
    <t>PASİFLER</t>
  </si>
  <si>
    <t>I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</si>
  <si>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</si>
  <si>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</si>
  <si>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</si>
  <si>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</si>
  <si>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</si>
  <si>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</si>
  <si>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TL.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</si>
  <si>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</si>
  <si>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</si>
  <si>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</si>
  <si>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</si>
  <si>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</si>
  <si>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</si>
  <si>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TL.</t>
  </si>
  <si>
    <t>Diğer Borçlar</t>
  </si>
  <si>
    <t>e</t>
  </si>
  <si>
    <t>Bloke Vadeli Hesaplar TL.</t>
  </si>
  <si>
    <t>II</t>
  </si>
  <si>
    <t>KARŞILIKLAR</t>
  </si>
  <si>
    <t>MENKUL DEĞERLER CÜZDANI</t>
  </si>
  <si>
    <t>A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</si>
  <si>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</si>
  <si>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</si>
  <si>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</si>
  <si>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</si>
  <si>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</si>
  <si>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</si>
  <si>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III</t>
  </si>
  <si>
    <t>ALACAKLAR</t>
  </si>
  <si>
    <t>Muallak Hasar Karşılığı</t>
  </si>
  <si>
    <t xml:space="preserve">a </t>
  </si>
  <si>
    <t>Sigortalılar</t>
  </si>
  <si>
    <t>Sigortalılar Prim Alacak Karş</t>
  </si>
  <si>
    <t>Muallak Hasar Karşılığı Reasürer Payı</t>
  </si>
  <si>
    <t>Acenteler</t>
  </si>
  <si>
    <t>Deprem Hasar Karşılığı</t>
  </si>
  <si>
    <t>Acenteler Prim Alacak Karş</t>
  </si>
  <si>
    <t>B</t>
  </si>
  <si>
    <t>Serbest Karşılıklar</t>
  </si>
  <si>
    <t>Sigorta ve Reasurans Şirketleri Depolar</t>
  </si>
  <si>
    <t>DİĞER PASİFLER</t>
  </si>
  <si>
    <t>Diğer Alacaklar</t>
  </si>
  <si>
    <t>IV</t>
  </si>
  <si>
    <t>ÖZKAYNAKLAR</t>
  </si>
  <si>
    <t>İDARİ VE KANUNİ TAKİPTEKİ ALACAKLAR</t>
  </si>
  <si>
    <t>Ödenmiş Sermaye</t>
  </si>
  <si>
    <t>İdari ve Kanuni Takipteki Alacaklar</t>
  </si>
  <si>
    <t>Nominal Sermaye</t>
  </si>
  <si>
    <t>İdari ve Kanuni Takipteki Alacaklar Karş</t>
  </si>
  <si>
    <t>Ödenmemiş Sermaye</t>
  </si>
  <si>
    <t>Kanuni Yedek Akçeler</t>
  </si>
  <si>
    <t>V</t>
  </si>
  <si>
    <t>İŞTİRAKLER</t>
  </si>
  <si>
    <t>Olağan Üstü Hasar Karşılığı</t>
  </si>
  <si>
    <t>İştirakler</t>
  </si>
  <si>
    <t>İhtiyari Yedek Akçeler</t>
  </si>
  <si>
    <t>İştirakler Değer Azalış Karş</t>
  </si>
  <si>
    <t>Olağan Üstü Yedek Akçeler</t>
  </si>
  <si>
    <t>İştiraklere Sermaye Taahhütleri</t>
  </si>
  <si>
    <t>f</t>
  </si>
  <si>
    <t>Yeniden Değerlendirme Fonu</t>
  </si>
  <si>
    <t>g</t>
  </si>
  <si>
    <t>Özel Fonlar</t>
  </si>
  <si>
    <t>VI</t>
  </si>
  <si>
    <t>SABİT DEĞERLER</t>
  </si>
  <si>
    <t>h</t>
  </si>
  <si>
    <t>Kar/Zarar</t>
  </si>
  <si>
    <t>Menkuller</t>
  </si>
  <si>
    <t>Dönem Zararı</t>
  </si>
  <si>
    <t>Geçmiş Yıllar Zararı</t>
  </si>
  <si>
    <t>Menkuller Birikmiş Amortismanı</t>
  </si>
  <si>
    <t>Geçmiş Yıl Karları</t>
  </si>
  <si>
    <t>Gayrımenkuller</t>
  </si>
  <si>
    <t xml:space="preserve">KAR </t>
  </si>
  <si>
    <t>Dönem Karı</t>
  </si>
  <si>
    <t>Gayrımenkuller Birikmiş Amortismanı</t>
  </si>
  <si>
    <t>Özel Maliyet Bedeli/stoklar</t>
  </si>
  <si>
    <t>Özel Maliyet Bedeli</t>
  </si>
  <si>
    <t>Özel Maliyet Bedeli Birikmiş Amortismanı</t>
  </si>
  <si>
    <t>VII</t>
  </si>
  <si>
    <t>DİĞER AKTİFLER ( NET )</t>
  </si>
  <si>
    <t>AKTİFLER TOPLAMI</t>
  </si>
  <si>
    <t>PASİFLER TOPLAMI</t>
  </si>
  <si>
    <t>NAZIM HESAPLAR TOPLAMI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</si>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</sst>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\ _T_L_-;\-* #,##0\ _T_L_-;_-* &quot;-&quot;??\ _T_L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u/>
      <sz val="10"/>
      <name val="Arial"/>
      <family val="2"/>
      <charset val="162"/>
    </font>
    <font>
      <sz val="9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i/>
      <u/>
      <sz val="8"/>
      <color indexed="12"/>
      <name val="Arial"/>
      <family val="2"/>
      <charset val="162"/>
    </font>
    <font>
      <b/>
      <sz val="8"/>
      <color indexed="12"/>
      <name val="Arial"/>
      <family val="2"/>
      <charset val="162"/>
    </font>
    <font>
      <b/>
      <i/>
      <u/>
      <sz val="8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3" fillId="0" borderId="2" xfId="2" applyBorder="1" applyAlignment="1">
      <alignment horizontal="center"/>
    </xf>
    <xf numFmtId="164" fontId="5" fillId="0" borderId="2" xfId="3" applyNumberFormat="1" applyFont="1" applyBorder="1"/>
    <xf numFmtId="0" fontId="4" fillId="4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165" fontId="5" fillId="0" borderId="2" xfId="1" applyNumberFormat="1" applyFont="1" applyBorder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4" fontId="8" fillId="5" borderId="0" xfId="3" applyNumberFormat="1" applyFont="1" applyFill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4" fontId="8" fillId="5" borderId="5" xfId="1" applyNumberFormat="1" applyFont="1" applyFill="1" applyBorder="1" applyAlignment="1">
      <alignment horizontal="right"/>
    </xf>
    <xf numFmtId="0" fontId="6" fillId="0" borderId="0" xfId="2" applyFont="1"/>
    <xf numFmtId="0" fontId="7" fillId="0" borderId="0" xfId="2" applyFont="1"/>
    <xf numFmtId="4" fontId="7" fillId="0" borderId="0" xfId="3" applyNumberFormat="1" applyFont="1" applyBorder="1" applyAlignment="1"/>
    <xf numFmtId="0" fontId="6" fillId="0" borderId="4" xfId="0" applyFont="1" applyBorder="1"/>
    <xf numFmtId="165" fontId="7" fillId="0" borderId="0" xfId="1" applyNumberFormat="1" applyFont="1" applyBorder="1" applyAlignment="1"/>
    <xf numFmtId="0" fontId="6" fillId="0" borderId="0" xfId="0" applyFont="1"/>
    <xf numFmtId="4" fontId="8" fillId="5" borderId="5" xfId="1" applyNumberFormat="1" applyFont="1" applyFill="1" applyBorder="1" applyAlignment="1"/>
    <xf numFmtId="4" fontId="8" fillId="5" borderId="0" xfId="3" applyNumberFormat="1" applyFont="1" applyFill="1" applyAlignment="1"/>
    <xf numFmtId="4" fontId="9" fillId="5" borderId="5" xfId="1" applyNumberFormat="1" applyFont="1" applyFill="1" applyBorder="1" applyAlignment="1"/>
    <xf numFmtId="4" fontId="7" fillId="6" borderId="0" xfId="3" applyNumberFormat="1" applyFont="1" applyFill="1" applyBorder="1" applyAlignment="1"/>
    <xf numFmtId="4" fontId="7" fillId="0" borderId="0" xfId="1" applyNumberFormat="1" applyFont="1" applyBorder="1" applyAlignment="1"/>
    <xf numFmtId="4" fontId="8" fillId="5" borderId="0" xfId="1" applyNumberFormat="1" applyFont="1" applyFill="1" applyAlignment="1"/>
    <xf numFmtId="4" fontId="9" fillId="5" borderId="0" xfId="1" applyNumberFormat="1" applyFont="1" applyFill="1" applyAlignment="1"/>
    <xf numFmtId="0" fontId="7" fillId="0" borderId="1" xfId="2" applyFont="1" applyBorder="1"/>
    <xf numFmtId="0" fontId="6" fillId="0" borderId="6" xfId="0" applyFont="1" applyBorder="1"/>
    <xf numFmtId="0" fontId="7" fillId="0" borderId="6" xfId="0" applyFont="1" applyBorder="1"/>
    <xf numFmtId="4" fontId="8" fillId="5" borderId="7" xfId="0" applyNumberFormat="1" applyFont="1" applyFill="1" applyBorder="1"/>
    <xf numFmtId="0" fontId="6" fillId="0" borderId="8" xfId="0" applyFont="1" applyBorder="1"/>
    <xf numFmtId="4" fontId="8" fillId="5" borderId="7" xfId="0" applyNumberFormat="1" applyFont="1" applyFill="1" applyBorder="1" applyProtection="1">
      <protection locked="0"/>
    </xf>
    <xf numFmtId="0" fontId="0" fillId="0" borderId="6" xfId="0" applyBorder="1"/>
    <xf numFmtId="4" fontId="10" fillId="0" borderId="6" xfId="3" applyNumberFormat="1" applyFont="1" applyBorder="1" applyAlignment="1"/>
    <xf numFmtId="4" fontId="10" fillId="0" borderId="6" xfId="1" applyNumberFormat="1" applyFont="1" applyBorder="1" applyAlignment="1"/>
    <xf numFmtId="4" fontId="0" fillId="0" borderId="0" xfId="0" applyNumberFormat="1"/>
  </cellXfs>
  <cellStyles count="4">
    <cellStyle name="Comma" xfId="1" builtinId="3"/>
    <cellStyle name="Comma_Sheet1" xfId="3" xr:uid="{D723F9EB-6E5B-46F7-A021-B98E175ACF2D}"/>
    <cellStyle name="Normal" xfId="0" builtinId="0"/>
    <cellStyle name="Normal_Sheet1" xfId="2" xr:uid="{A13BB1B6-9820-4F97-B839-6246F970D1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1%20hayat%20d&#305;&#351;&#305;\ENSON%20Elementer%20Bilan&#231;o%202021.xlsx" TargetMode="External"/><Relationship Id="rId1" Type="http://schemas.openxmlformats.org/officeDocument/2006/relationships/externalLinkPath" Target="ENSON%20Elementer%20Bilan&#231;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editwest 2021"/>
      <sheetName val=" KAPİTAL SİGORTA A.Ş.2021"/>
      <sheetName val="GÜVEN SİGORTA A.Ş.2021"/>
      <sheetName val="ŞEKER SİGORTA LTD.2021"/>
      <sheetName val="NORTHPRİME LTD.2021"/>
      <sheetName val="GULF SİGORTA A.Ş.2021"/>
      <sheetName val="ZİRVE SİGORTA LTD. 2021"/>
      <sheetName val="ZÜRİH SİGORTA A.Ş.2021"/>
      <sheetName val="TÜRK SİGORTA 2021"/>
      <sheetName val="BEY SİGORTA 2021"/>
      <sheetName val="DAĞLI SİGORTA 2021"/>
      <sheetName val="AKFİNANS SİGORTA 2021"/>
      <sheetName val="GOLD SİGORTA 2021"/>
      <sheetName val="LİMASOLSİGORTA 2021"/>
      <sheetName val="KIBRIS SİGORTA 2021"/>
      <sheetName val="SEGURE 2021"/>
      <sheetName val="GROUPAMA 2021"/>
      <sheetName val="TÜRKİYE 2021"/>
      <sheetName val="COMMERCİAL 2021"/>
      <sheetName val="AXA 2021"/>
      <sheetName val="CAN 2021"/>
      <sheetName val="ANADOLU SİGORTA 2021"/>
      <sheetName val="AS-CAN SİGORTA 2021"/>
      <sheetName val="TOWER 2021"/>
      <sheetName val="Kıbrıs Iktisat 2021"/>
      <sheetName val="Universal 2021"/>
      <sheetName val="Aveon 2021"/>
      <sheetName val="EUROCITY 2021"/>
      <sheetName val="NEAR EAST SİGORTA 2021"/>
      <sheetName val="Mapfree 2021"/>
      <sheetName val="KONSOLİDEBİLANÇO (1)"/>
      <sheetName val="KONSOLİDEBİLANÇO (2)"/>
      <sheetName val="KONSOLİDEBİLANÇO 8YILLIK(se (2"/>
      <sheetName val="Aktif Büy"/>
      <sheetName val="Nakit Değerler"/>
      <sheetName val="Aktifler"/>
      <sheetName val="Aktifler (2)"/>
      <sheetName val="ALACAKLAR"/>
      <sheetName val="İDARİ VE KANUNİ T."/>
      <sheetName val="İŞTİRAKLER"/>
      <sheetName val="SABİT DEĞERLER"/>
      <sheetName val="PASİF BÜY"/>
      <sheetName val="Pasif (5)"/>
      <sheetName val="TOPLAM KAR"/>
      <sheetName val="Pas Büy"/>
      <sheetName val="ÖZKAYNAK"/>
      <sheetName val="Özkaynak Tablo"/>
      <sheetName val="Pasif Hes."/>
      <sheetName val="ÖDSERMAYE"/>
      <sheetName val="ÖDSERMAYE (2)"/>
      <sheetName val="ÖZ-GRFİK"/>
      <sheetName val="ÖZSERMAYE (3)M.Ş.no"/>
      <sheetName val="Pasif (2)"/>
      <sheetName val="BORÇLAR VE T.KARŞILIKLAR"/>
      <sheetName val="BLOKE TEM.(4)"/>
      <sheetName val="BLOKE TEM.(5)"/>
      <sheetName val="BLOKE TEM.(6)"/>
      <sheetName val="bORÇLAR"/>
      <sheetName val="KONSOLİDEBİLANÇO 6 YILLIK(6)"/>
      <sheetName val="Bloke Grafik"/>
      <sheetName val="Özkaynaklar"/>
      <sheetName val="ozkaynaklar toplamı"/>
      <sheetName val="Pasif (4)"/>
      <sheetName val="KONSOLİDEBİLANÇO 9YILLIK(DOKUZ)"/>
      <sheetName val="KONSOLİDEBİLANÇO 6 YILLIK(8)"/>
      <sheetName val="2019 YILI KONSOLİDE"/>
      <sheetName val="SİGORTALILAR ACENTE ALAC."/>
      <sheetName val="ALACAKLAR DAĞILIMI"/>
      <sheetName val="SİGORTA ALACAKLARI"/>
      <sheetName val="BORÇLAR GENEL"/>
      <sheetName val="KONSOLİDEBİLANÇO 9YILLIK(DO (2"/>
    </sheetNames>
    <sheetDataSet>
      <sheetData sheetId="0">
        <row r="4">
          <cell r="G4">
            <v>62818</v>
          </cell>
          <cell r="L4">
            <v>1701827.63</v>
          </cell>
        </row>
        <row r="5">
          <cell r="L5">
            <v>0</v>
          </cell>
        </row>
        <row r="6">
          <cell r="G6">
            <v>22292158.559999999</v>
          </cell>
          <cell r="L6">
            <v>1308684.57</v>
          </cell>
        </row>
        <row r="7">
          <cell r="L7">
            <v>186108.95</v>
          </cell>
        </row>
        <row r="12">
          <cell r="L12">
            <v>16188431.390000001</v>
          </cell>
        </row>
        <row r="13">
          <cell r="L13">
            <v>8465830.1699999999</v>
          </cell>
        </row>
        <row r="15">
          <cell r="G15">
            <v>6179603.7199999997</v>
          </cell>
          <cell r="L15">
            <v>999301.39</v>
          </cell>
        </row>
        <row r="16">
          <cell r="L16">
            <v>601411.64</v>
          </cell>
        </row>
        <row r="17">
          <cell r="G17">
            <v>4994974.4000000004</v>
          </cell>
        </row>
        <row r="18">
          <cell r="L18">
            <v>835772.2</v>
          </cell>
        </row>
        <row r="20">
          <cell r="L20">
            <v>715334.75</v>
          </cell>
        </row>
        <row r="23">
          <cell r="L23">
            <v>4000000</v>
          </cell>
        </row>
        <row r="24">
          <cell r="G24">
            <v>19995.009999999998</v>
          </cell>
        </row>
        <row r="25">
          <cell r="G25">
            <v>19995.009999999998</v>
          </cell>
        </row>
        <row r="28">
          <cell r="G28">
            <v>0</v>
          </cell>
          <cell r="L28">
            <v>12327900.98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744449.29</v>
          </cell>
          <cell r="L34">
            <v>0</v>
          </cell>
        </row>
        <row r="35">
          <cell r="G35">
            <v>454750.06</v>
          </cell>
          <cell r="L35">
            <v>0</v>
          </cell>
        </row>
        <row r="37">
          <cell r="G37">
            <v>3943277.36</v>
          </cell>
          <cell r="L37">
            <v>7539031.9199999999</v>
          </cell>
        </row>
        <row r="38">
          <cell r="G38">
            <v>1817567.08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790187.78</v>
          </cell>
        </row>
        <row r="46">
          <cell r="G46">
            <v>10671853745.440001</v>
          </cell>
          <cell r="L46">
            <v>10671853745.440001</v>
          </cell>
        </row>
      </sheetData>
      <sheetData sheetId="1">
        <row r="4">
          <cell r="G4">
            <v>3991484.16</v>
          </cell>
          <cell r="L4">
            <v>193730.43</v>
          </cell>
        </row>
        <row r="5">
          <cell r="G5">
            <v>16073411.289999999</v>
          </cell>
        </row>
        <row r="6">
          <cell r="L6">
            <v>2660061.88</v>
          </cell>
        </row>
        <row r="7">
          <cell r="L7">
            <v>798504.31</v>
          </cell>
        </row>
        <row r="12">
          <cell r="L12">
            <v>30009875.140000001</v>
          </cell>
        </row>
        <row r="13">
          <cell r="L13">
            <v>12348505.810000001</v>
          </cell>
        </row>
        <row r="15">
          <cell r="G15">
            <v>1302289.1100000001</v>
          </cell>
          <cell r="L15">
            <v>7470139.21</v>
          </cell>
        </row>
        <row r="16">
          <cell r="L16">
            <v>4543199.8099999996</v>
          </cell>
        </row>
        <row r="17">
          <cell r="G17">
            <v>12076381.59</v>
          </cell>
        </row>
        <row r="20">
          <cell r="L20">
            <v>-4964984.82</v>
          </cell>
        </row>
        <row r="21">
          <cell r="G21">
            <v>39210.58</v>
          </cell>
        </row>
        <row r="23">
          <cell r="L23">
            <v>10000000</v>
          </cell>
        </row>
        <row r="24">
          <cell r="L24">
            <v>10000000</v>
          </cell>
        </row>
        <row r="28">
          <cell r="G28">
            <v>0</v>
          </cell>
          <cell r="L28">
            <v>1813469.81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324082.11</v>
          </cell>
          <cell r="L34">
            <v>0</v>
          </cell>
        </row>
        <row r="35">
          <cell r="G35">
            <v>288086.59000000003</v>
          </cell>
          <cell r="L35">
            <v>2230025.4500000002</v>
          </cell>
        </row>
        <row r="37">
          <cell r="G37">
            <v>6357051.75</v>
          </cell>
          <cell r="L37">
            <v>11809979.51</v>
          </cell>
        </row>
        <row r="38">
          <cell r="G38">
            <v>192618.67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5445889.9699999997</v>
          </cell>
        </row>
        <row r="46">
          <cell r="G46">
            <v>8103507559.8599997</v>
          </cell>
          <cell r="L46">
            <v>8103507559.8599997</v>
          </cell>
        </row>
      </sheetData>
      <sheetData sheetId="2">
        <row r="4">
          <cell r="G4">
            <v>1371813.02</v>
          </cell>
        </row>
        <row r="6">
          <cell r="L6">
            <v>2917527.42</v>
          </cell>
        </row>
        <row r="7">
          <cell r="L7">
            <v>3923114.97</v>
          </cell>
        </row>
        <row r="8">
          <cell r="G8">
            <v>41693104.130000003</v>
          </cell>
        </row>
        <row r="12">
          <cell r="L12">
            <v>27631407.469999999</v>
          </cell>
        </row>
        <row r="13">
          <cell r="L13">
            <v>292877.53000000003</v>
          </cell>
        </row>
        <row r="15">
          <cell r="G15">
            <v>3963678.79</v>
          </cell>
          <cell r="L15">
            <v>20838110.469999999</v>
          </cell>
        </row>
        <row r="16">
          <cell r="L16">
            <v>3402016.34</v>
          </cell>
        </row>
        <row r="17">
          <cell r="G17">
            <v>21025842.390000001</v>
          </cell>
        </row>
        <row r="20">
          <cell r="L20">
            <v>14490.09</v>
          </cell>
        </row>
        <row r="21">
          <cell r="G21">
            <v>871838.08</v>
          </cell>
        </row>
        <row r="23">
          <cell r="L23">
            <v>14400000</v>
          </cell>
        </row>
        <row r="24">
          <cell r="G24">
            <v>1507352.56</v>
          </cell>
          <cell r="L24">
            <v>14400000</v>
          </cell>
        </row>
        <row r="25">
          <cell r="G25">
            <v>1507352.56</v>
          </cell>
        </row>
        <row r="28">
          <cell r="L28">
            <v>6097175.9299999997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1243037.97</v>
          </cell>
          <cell r="L34">
            <v>0</v>
          </cell>
        </row>
        <row r="35">
          <cell r="G35">
            <v>613540.85</v>
          </cell>
          <cell r="L35">
            <v>0</v>
          </cell>
        </row>
        <row r="37">
          <cell r="G37">
            <v>5842500</v>
          </cell>
          <cell r="L37">
            <v>8322984.1299999999</v>
          </cell>
        </row>
        <row r="38">
          <cell r="G38">
            <v>529341.38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5580984.46</v>
          </cell>
        </row>
        <row r="46">
          <cell r="G46">
            <v>0</v>
          </cell>
          <cell r="L46">
            <v>0</v>
          </cell>
        </row>
      </sheetData>
      <sheetData sheetId="3">
        <row r="4">
          <cell r="G4">
            <v>588617.52</v>
          </cell>
          <cell r="L4">
            <v>1188240.9099999999</v>
          </cell>
        </row>
        <row r="5">
          <cell r="G5">
            <v>33866779.060000002</v>
          </cell>
        </row>
        <row r="6">
          <cell r="L6">
            <v>2058264.93</v>
          </cell>
        </row>
        <row r="7">
          <cell r="L7">
            <v>1817547.84</v>
          </cell>
        </row>
        <row r="12">
          <cell r="L12">
            <v>19255984.93</v>
          </cell>
        </row>
        <row r="13">
          <cell r="L13">
            <v>310868.59999999998</v>
          </cell>
        </row>
        <row r="15">
          <cell r="G15">
            <v>2144853.35</v>
          </cell>
          <cell r="L15">
            <v>7280423.9900000002</v>
          </cell>
        </row>
        <row r="16">
          <cell r="G16">
            <v>1354.06</v>
          </cell>
          <cell r="L16">
            <v>67439.66</v>
          </cell>
        </row>
        <row r="17">
          <cell r="G17">
            <v>9560252.5099999998</v>
          </cell>
        </row>
        <row r="20">
          <cell r="L20">
            <v>-3788592.63</v>
          </cell>
        </row>
        <row r="21">
          <cell r="G21">
            <v>102212.61</v>
          </cell>
        </row>
        <row r="23">
          <cell r="L23">
            <v>14500000</v>
          </cell>
        </row>
        <row r="24">
          <cell r="G24">
            <v>7235714.2999999998</v>
          </cell>
          <cell r="L24">
            <v>14500000</v>
          </cell>
        </row>
        <row r="28">
          <cell r="G28">
            <v>0</v>
          </cell>
          <cell r="L28">
            <v>88941.51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905490.19</v>
          </cell>
          <cell r="L34">
            <v>0</v>
          </cell>
        </row>
        <row r="35">
          <cell r="G35">
            <v>786262.93</v>
          </cell>
          <cell r="L35">
            <v>10987025.029999999</v>
          </cell>
        </row>
        <row r="37">
          <cell r="G37">
            <v>7628421.0499999998</v>
          </cell>
          <cell r="L37">
            <v>8230798.6399999997</v>
          </cell>
        </row>
        <row r="38">
          <cell r="G38">
            <v>480485.26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476088.55</v>
          </cell>
        </row>
        <row r="46">
          <cell r="G46">
            <v>7224777534.9499998</v>
          </cell>
          <cell r="L46">
            <v>7224777534.9499998</v>
          </cell>
        </row>
      </sheetData>
      <sheetData sheetId="4">
        <row r="4">
          <cell r="G4">
            <v>109531.99</v>
          </cell>
          <cell r="L4">
            <v>18956155.399999999</v>
          </cell>
        </row>
        <row r="5">
          <cell r="G5">
            <v>25670021.120000001</v>
          </cell>
        </row>
        <row r="6">
          <cell r="L6">
            <v>622988.44999999995</v>
          </cell>
        </row>
        <row r="7">
          <cell r="L7">
            <v>227960.76</v>
          </cell>
        </row>
        <row r="12">
          <cell r="L12">
            <v>12248700.289999999</v>
          </cell>
        </row>
        <row r="13">
          <cell r="L13">
            <v>5420130.0999999996</v>
          </cell>
        </row>
        <row r="15">
          <cell r="G15">
            <v>3185188.74</v>
          </cell>
          <cell r="L15">
            <v>13475454.310000001</v>
          </cell>
        </row>
        <row r="16">
          <cell r="L16">
            <v>7835569.5199999996</v>
          </cell>
        </row>
        <row r="17">
          <cell r="G17">
            <v>6636352.8600000003</v>
          </cell>
        </row>
        <row r="20">
          <cell r="L20">
            <v>311892.35999999987</v>
          </cell>
        </row>
        <row r="21">
          <cell r="G21">
            <v>4550.91</v>
          </cell>
        </row>
        <row r="23">
          <cell r="L23">
            <v>6000000</v>
          </cell>
        </row>
        <row r="24">
          <cell r="L24">
            <v>6000000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563922</v>
          </cell>
          <cell r="L34">
            <v>0</v>
          </cell>
        </row>
        <row r="35">
          <cell r="G35">
            <v>358419.4</v>
          </cell>
          <cell r="L35">
            <v>14267.77</v>
          </cell>
        </row>
        <row r="37">
          <cell r="G37">
            <v>3047906.13</v>
          </cell>
          <cell r="L37">
            <v>1171524.6299999999</v>
          </cell>
        </row>
        <row r="38">
          <cell r="G38">
            <v>296602.05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1210792.05</v>
          </cell>
        </row>
        <row r="46">
          <cell r="G46">
            <v>0</v>
          </cell>
          <cell r="L46">
            <v>0</v>
          </cell>
        </row>
      </sheetData>
      <sheetData sheetId="5">
        <row r="4">
          <cell r="G4">
            <v>0</v>
          </cell>
          <cell r="L4">
            <v>504358.35</v>
          </cell>
        </row>
        <row r="5">
          <cell r="G5">
            <v>0</v>
          </cell>
          <cell r="L5">
            <v>0</v>
          </cell>
        </row>
        <row r="6">
          <cell r="G6">
            <v>8279487.9900000002</v>
          </cell>
          <cell r="L6">
            <v>178570.2</v>
          </cell>
        </row>
        <row r="7">
          <cell r="G7">
            <v>0</v>
          </cell>
          <cell r="L7">
            <v>0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452783.72</v>
          </cell>
        </row>
        <row r="13">
          <cell r="L13">
            <v>0</v>
          </cell>
        </row>
        <row r="15">
          <cell r="G15">
            <v>0</v>
          </cell>
          <cell r="L15">
            <v>32376.28</v>
          </cell>
        </row>
        <row r="16">
          <cell r="G16">
            <v>0</v>
          </cell>
          <cell r="L16">
            <v>0</v>
          </cell>
        </row>
        <row r="17">
          <cell r="G17">
            <v>167198.01</v>
          </cell>
          <cell r="L17">
            <v>0</v>
          </cell>
        </row>
        <row r="18">
          <cell r="G18">
            <v>0</v>
          </cell>
          <cell r="L18">
            <v>182849.9</v>
          </cell>
        </row>
        <row r="19">
          <cell r="G19">
            <v>0</v>
          </cell>
        </row>
        <row r="20">
          <cell r="G20">
            <v>0</v>
          </cell>
          <cell r="L20">
            <v>17937.11</v>
          </cell>
        </row>
        <row r="21">
          <cell r="G21">
            <v>344555.71</v>
          </cell>
        </row>
        <row r="23">
          <cell r="L23">
            <v>3550000</v>
          </cell>
        </row>
        <row r="24">
          <cell r="G24">
            <v>0</v>
          </cell>
          <cell r="L24">
            <v>3550000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29913.7</v>
          </cell>
          <cell r="L34">
            <v>0</v>
          </cell>
        </row>
        <row r="35">
          <cell r="G35">
            <v>38067.440000000002</v>
          </cell>
          <cell r="L35">
            <v>2232913.5099999998</v>
          </cell>
        </row>
        <row r="37">
          <cell r="L37">
            <v>1640388.9</v>
          </cell>
        </row>
        <row r="38">
          <cell r="L38">
            <v>0</v>
          </cell>
        </row>
        <row r="40">
          <cell r="G40">
            <v>9090</v>
          </cell>
        </row>
        <row r="41">
          <cell r="G41">
            <v>0</v>
          </cell>
        </row>
        <row r="43">
          <cell r="G43">
            <v>0</v>
          </cell>
        </row>
        <row r="46">
          <cell r="G46">
            <v>0</v>
          </cell>
          <cell r="L46">
            <v>0</v>
          </cell>
        </row>
      </sheetData>
      <sheetData sheetId="6">
        <row r="4">
          <cell r="G4">
            <v>813213.5</v>
          </cell>
          <cell r="L4">
            <v>2776310.87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839238.54</v>
          </cell>
        </row>
        <row r="7">
          <cell r="G7">
            <v>26527951.82</v>
          </cell>
          <cell r="L7">
            <v>3251411.48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11725772.93</v>
          </cell>
        </row>
        <row r="13">
          <cell r="L13">
            <v>2240143.42</v>
          </cell>
        </row>
        <row r="15">
          <cell r="G15">
            <v>2654572.12</v>
          </cell>
          <cell r="L15">
            <v>13539089.199999999</v>
          </cell>
        </row>
        <row r="16">
          <cell r="G16">
            <v>551329.28000000003</v>
          </cell>
          <cell r="L16">
            <v>5228779.87</v>
          </cell>
        </row>
        <row r="17">
          <cell r="G17">
            <v>4632286.49</v>
          </cell>
          <cell r="L17">
            <v>0</v>
          </cell>
        </row>
        <row r="18">
          <cell r="G18">
            <v>978856.76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619506.01</v>
          </cell>
        </row>
        <row r="21">
          <cell r="G21">
            <v>0</v>
          </cell>
        </row>
        <row r="23">
          <cell r="L23">
            <v>5500000</v>
          </cell>
        </row>
        <row r="24">
          <cell r="G24">
            <v>510743.4</v>
          </cell>
          <cell r="L24">
            <v>0</v>
          </cell>
        </row>
        <row r="25">
          <cell r="G25">
            <v>510743.4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1500000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1290527.83</v>
          </cell>
          <cell r="L34">
            <v>0</v>
          </cell>
        </row>
        <row r="35">
          <cell r="G35">
            <v>688296.22</v>
          </cell>
          <cell r="L35">
            <v>0</v>
          </cell>
        </row>
        <row r="37">
          <cell r="G37">
            <v>0</v>
          </cell>
          <cell r="L37">
            <v>3874915.2319999998</v>
          </cell>
        </row>
        <row r="38">
          <cell r="G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2457251.4700000002</v>
          </cell>
        </row>
        <row r="46">
          <cell r="G46">
            <v>0</v>
          </cell>
          <cell r="L46">
            <v>0</v>
          </cell>
        </row>
      </sheetData>
      <sheetData sheetId="7">
        <row r="4">
          <cell r="G4">
            <v>0</v>
          </cell>
          <cell r="L4">
            <v>275542.19</v>
          </cell>
        </row>
        <row r="5">
          <cell r="L5">
            <v>0</v>
          </cell>
        </row>
        <row r="6">
          <cell r="L6">
            <v>228250.17</v>
          </cell>
        </row>
        <row r="7">
          <cell r="G7">
            <v>5649618.04</v>
          </cell>
          <cell r="L7">
            <v>200824.7</v>
          </cell>
        </row>
        <row r="11">
          <cell r="G11">
            <v>18507688.010000002</v>
          </cell>
        </row>
        <row r="12">
          <cell r="G12">
            <v>2365961.5099999998</v>
          </cell>
          <cell r="L12">
            <v>6464408.3700000001</v>
          </cell>
        </row>
        <row r="13">
          <cell r="L13">
            <v>0</v>
          </cell>
        </row>
        <row r="15">
          <cell r="G15">
            <v>3443.45</v>
          </cell>
          <cell r="L15">
            <v>4554362.68</v>
          </cell>
        </row>
        <row r="16">
          <cell r="G16">
            <v>0</v>
          </cell>
          <cell r="L16">
            <v>0</v>
          </cell>
        </row>
        <row r="17">
          <cell r="G17">
            <v>3410515.15</v>
          </cell>
          <cell r="L17">
            <v>0</v>
          </cell>
        </row>
        <row r="18">
          <cell r="G18">
            <v>0</v>
          </cell>
          <cell r="L18">
            <v>574400.05000000005</v>
          </cell>
        </row>
        <row r="19">
          <cell r="G19">
            <v>-4047</v>
          </cell>
        </row>
        <row r="20">
          <cell r="L20">
            <v>287424.40000000002</v>
          </cell>
        </row>
        <row r="21">
          <cell r="G21">
            <v>17117.8</v>
          </cell>
        </row>
        <row r="23">
          <cell r="L23">
            <v>5050000</v>
          </cell>
        </row>
        <row r="24">
          <cell r="G24">
            <v>198418.97</v>
          </cell>
          <cell r="L24">
            <v>0</v>
          </cell>
        </row>
        <row r="25">
          <cell r="G25">
            <v>198418.97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-2762281.31</v>
          </cell>
        </row>
        <row r="33">
          <cell r="L33">
            <v>0</v>
          </cell>
        </row>
        <row r="34">
          <cell r="G34">
            <v>723983.56</v>
          </cell>
          <cell r="L34">
            <v>0</v>
          </cell>
        </row>
        <row r="35">
          <cell r="G35">
            <v>329343.46000000002</v>
          </cell>
          <cell r="L35">
            <v>9668709.4700000007</v>
          </cell>
        </row>
        <row r="37">
          <cell r="G37">
            <v>0</v>
          </cell>
          <cell r="L37">
            <v>4246771.8899999997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3175398.57</v>
          </cell>
        </row>
        <row r="46">
          <cell r="G46">
            <v>0</v>
          </cell>
          <cell r="L46">
            <v>0</v>
          </cell>
        </row>
      </sheetData>
      <sheetData sheetId="8">
        <row r="4">
          <cell r="G4">
            <v>29583.49</v>
          </cell>
          <cell r="L4">
            <v>808987.28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828721.04</v>
          </cell>
        </row>
        <row r="7">
          <cell r="G7">
            <v>15563020.210000001</v>
          </cell>
          <cell r="L7">
            <v>107088.08</v>
          </cell>
        </row>
        <row r="8">
          <cell r="G8">
            <v>0</v>
          </cell>
        </row>
        <row r="11">
          <cell r="G11">
            <v>6078423.5599999996</v>
          </cell>
        </row>
        <row r="12">
          <cell r="G12">
            <v>0</v>
          </cell>
          <cell r="L12">
            <v>5179225.62</v>
          </cell>
        </row>
        <row r="13">
          <cell r="L13">
            <v>2457670.38</v>
          </cell>
        </row>
        <row r="15">
          <cell r="G15">
            <v>1371681.26</v>
          </cell>
          <cell r="L15">
            <v>550518.11</v>
          </cell>
        </row>
        <row r="16">
          <cell r="G16">
            <v>0</v>
          </cell>
          <cell r="L16">
            <v>275260.59000000003</v>
          </cell>
        </row>
        <row r="17">
          <cell r="G17">
            <v>2329388.8199999998</v>
          </cell>
          <cell r="L17">
            <v>0</v>
          </cell>
        </row>
        <row r="18">
          <cell r="G18">
            <v>0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746041.54</v>
          </cell>
        </row>
        <row r="21">
          <cell r="G21">
            <v>66017.23</v>
          </cell>
        </row>
        <row r="23">
          <cell r="L23">
            <v>18716741</v>
          </cell>
        </row>
        <row r="24">
          <cell r="G24">
            <v>0</v>
          </cell>
          <cell r="L24">
            <v>0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516236.45</v>
          </cell>
          <cell r="L34">
            <v>0</v>
          </cell>
        </row>
        <row r="35">
          <cell r="G35">
            <v>389078.18</v>
          </cell>
          <cell r="L35">
            <v>119994.63</v>
          </cell>
        </row>
        <row r="37">
          <cell r="G37">
            <v>1718522.5</v>
          </cell>
          <cell r="L37">
            <v>3315008.78</v>
          </cell>
        </row>
        <row r="38">
          <cell r="G38">
            <v>364498.52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720098.29</v>
          </cell>
        </row>
        <row r="46">
          <cell r="G46">
            <v>0</v>
          </cell>
          <cell r="L46">
            <v>0</v>
          </cell>
        </row>
      </sheetData>
      <sheetData sheetId="9">
        <row r="4">
          <cell r="G4">
            <v>1413145.43</v>
          </cell>
          <cell r="L4">
            <v>32569.67</v>
          </cell>
        </row>
        <row r="5">
          <cell r="G5">
            <v>27102.38</v>
          </cell>
          <cell r="L5">
            <v>0</v>
          </cell>
        </row>
        <row r="6">
          <cell r="L6">
            <v>146446.20000000001</v>
          </cell>
        </row>
        <row r="7">
          <cell r="G7">
            <v>2064015.48</v>
          </cell>
          <cell r="L7">
            <v>29733.87</v>
          </cell>
        </row>
        <row r="8">
          <cell r="G8">
            <v>0</v>
          </cell>
        </row>
        <row r="12">
          <cell r="L12">
            <v>95573.86</v>
          </cell>
        </row>
        <row r="15">
          <cell r="G15">
            <v>112696.34</v>
          </cell>
          <cell r="L15">
            <v>40626</v>
          </cell>
        </row>
        <row r="16">
          <cell r="G16">
            <v>0</v>
          </cell>
          <cell r="L16">
            <v>24375.599999999999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25101.62</v>
          </cell>
        </row>
        <row r="21">
          <cell r="G21">
            <v>0</v>
          </cell>
        </row>
        <row r="23">
          <cell r="L23">
            <v>2714752.53</v>
          </cell>
        </row>
        <row r="24">
          <cell r="G24">
            <v>5607.11</v>
          </cell>
          <cell r="L24">
            <v>2714752.53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53888.03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113234.01</v>
          </cell>
          <cell r="L34">
            <v>-331074.65999999997</v>
          </cell>
        </row>
        <row r="35">
          <cell r="G35">
            <v>100241.51</v>
          </cell>
        </row>
        <row r="37">
          <cell r="G37">
            <v>1281800</v>
          </cell>
          <cell r="L37">
            <v>432748.33</v>
          </cell>
        </row>
        <row r="38">
          <cell r="G38">
            <v>384540</v>
          </cell>
          <cell r="L38">
            <v>1340589.19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23759.8</v>
          </cell>
        </row>
        <row r="46">
          <cell r="G46">
            <v>86079660</v>
          </cell>
          <cell r="L46">
            <v>86079660</v>
          </cell>
        </row>
      </sheetData>
      <sheetData sheetId="10">
        <row r="4">
          <cell r="G4">
            <v>2549896.7799999998</v>
          </cell>
          <cell r="L4">
            <v>50860.37</v>
          </cell>
        </row>
        <row r="6">
          <cell r="L6">
            <v>2795445.95</v>
          </cell>
        </row>
        <row r="7">
          <cell r="L7">
            <v>2392660.48</v>
          </cell>
        </row>
        <row r="8">
          <cell r="G8">
            <v>37445919.469999999</v>
          </cell>
        </row>
        <row r="12">
          <cell r="L12">
            <v>14692031.050000001</v>
          </cell>
        </row>
        <row r="13">
          <cell r="L13">
            <v>350524.79</v>
          </cell>
        </row>
        <row r="15">
          <cell r="G15">
            <v>3986710.46</v>
          </cell>
          <cell r="L15">
            <v>11987686.939999999</v>
          </cell>
        </row>
        <row r="16">
          <cell r="L16">
            <v>995210.76</v>
          </cell>
        </row>
        <row r="17">
          <cell r="G17">
            <v>3268186.62</v>
          </cell>
        </row>
        <row r="20">
          <cell r="L20">
            <v>-2057742.39</v>
          </cell>
        </row>
        <row r="21">
          <cell r="G21">
            <v>61705.17</v>
          </cell>
        </row>
        <row r="23">
          <cell r="L23">
            <v>9000000</v>
          </cell>
        </row>
        <row r="24">
          <cell r="L24">
            <v>9000000</v>
          </cell>
        </row>
        <row r="28">
          <cell r="G28">
            <v>0</v>
          </cell>
          <cell r="L28">
            <v>51853.83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1674780.69</v>
          </cell>
          <cell r="L34">
            <v>0</v>
          </cell>
        </row>
        <row r="35">
          <cell r="G35">
            <v>1122712.69</v>
          </cell>
          <cell r="L35">
            <v>0</v>
          </cell>
        </row>
        <row r="37">
          <cell r="G37">
            <v>1872251.22</v>
          </cell>
          <cell r="L37">
            <v>9858338.8300000001</v>
          </cell>
        </row>
        <row r="38">
          <cell r="G38">
            <v>1045826.71</v>
          </cell>
          <cell r="L38">
            <v>1299662.8799999999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34151.379999999997</v>
          </cell>
        </row>
        <row r="46">
          <cell r="G46">
            <v>6516590928.75</v>
          </cell>
          <cell r="L46">
            <v>6516590928.75</v>
          </cell>
        </row>
      </sheetData>
      <sheetData sheetId="11">
        <row r="4">
          <cell r="G4">
            <v>0</v>
          </cell>
          <cell r="L4">
            <v>823637.45</v>
          </cell>
        </row>
        <row r="5">
          <cell r="L5">
            <v>0</v>
          </cell>
        </row>
        <row r="6">
          <cell r="G6">
            <v>4859642.2</v>
          </cell>
          <cell r="L6">
            <v>476659.76</v>
          </cell>
        </row>
        <row r="7">
          <cell r="L7">
            <v>247294.06</v>
          </cell>
        </row>
        <row r="11">
          <cell r="G11">
            <v>0</v>
          </cell>
        </row>
        <row r="12">
          <cell r="G12">
            <v>0</v>
          </cell>
          <cell r="L12">
            <v>1440222.19</v>
          </cell>
        </row>
        <row r="13">
          <cell r="L13">
            <v>672207.91</v>
          </cell>
        </row>
        <row r="15">
          <cell r="G15">
            <v>0</v>
          </cell>
          <cell r="L15">
            <v>716570</v>
          </cell>
        </row>
        <row r="16">
          <cell r="G16">
            <v>0</v>
          </cell>
          <cell r="L16">
            <v>358285</v>
          </cell>
        </row>
        <row r="17">
          <cell r="G17">
            <v>436537.99</v>
          </cell>
          <cell r="L17">
            <v>0</v>
          </cell>
        </row>
        <row r="18">
          <cell r="G18">
            <v>0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-222627.93</v>
          </cell>
        </row>
        <row r="21">
          <cell r="G21">
            <v>0</v>
          </cell>
        </row>
        <row r="23">
          <cell r="L23">
            <v>2900000</v>
          </cell>
        </row>
        <row r="24">
          <cell r="G24">
            <v>0</v>
          </cell>
          <cell r="L24">
            <v>3000000</v>
          </cell>
        </row>
        <row r="25">
          <cell r="G25">
            <v>0</v>
          </cell>
          <cell r="L25">
            <v>100000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464166.7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630692.43999999994</v>
          </cell>
          <cell r="L34">
            <v>0</v>
          </cell>
        </row>
        <row r="35">
          <cell r="G35">
            <v>507756.34</v>
          </cell>
          <cell r="L35">
            <v>0</v>
          </cell>
        </row>
        <row r="37">
          <cell r="G37">
            <v>1141478</v>
          </cell>
          <cell r="L37">
            <v>885730.22</v>
          </cell>
        </row>
        <row r="38">
          <cell r="G38">
            <v>377516.16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518081.41</v>
          </cell>
        </row>
        <row r="46">
          <cell r="G46">
            <v>0</v>
          </cell>
          <cell r="L46">
            <v>0</v>
          </cell>
        </row>
      </sheetData>
      <sheetData sheetId="12">
        <row r="4">
          <cell r="G4">
            <v>362260.33</v>
          </cell>
          <cell r="L4">
            <v>704800</v>
          </cell>
        </row>
        <row r="6">
          <cell r="L6">
            <v>120044.47</v>
          </cell>
        </row>
        <row r="7">
          <cell r="G7">
            <v>2587586.6800000002</v>
          </cell>
          <cell r="L7">
            <v>337138.16</v>
          </cell>
        </row>
        <row r="12">
          <cell r="L12">
            <v>1392129.12</v>
          </cell>
        </row>
        <row r="13">
          <cell r="L13">
            <v>568738.93000000005</v>
          </cell>
        </row>
        <row r="15">
          <cell r="G15">
            <v>955102.83</v>
          </cell>
          <cell r="L15">
            <v>312216.84999999998</v>
          </cell>
        </row>
        <row r="16">
          <cell r="G16">
            <v>24151.21</v>
          </cell>
          <cell r="L16">
            <v>155589.82</v>
          </cell>
        </row>
        <row r="17">
          <cell r="G17">
            <v>261255.72</v>
          </cell>
        </row>
        <row r="20">
          <cell r="L20">
            <v>265569.42</v>
          </cell>
        </row>
        <row r="23">
          <cell r="L23">
            <v>2620000</v>
          </cell>
        </row>
        <row r="24">
          <cell r="G24">
            <v>1248965.2</v>
          </cell>
          <cell r="L24">
            <v>2620000</v>
          </cell>
        </row>
        <row r="28">
          <cell r="G28">
            <v>0</v>
          </cell>
          <cell r="L28">
            <v>672.13</v>
          </cell>
        </row>
        <row r="29">
          <cell r="G29">
            <v>0</v>
          </cell>
        </row>
        <row r="30">
          <cell r="G30">
            <v>0</v>
          </cell>
        </row>
        <row r="34">
          <cell r="G34">
            <v>128909.28</v>
          </cell>
          <cell r="L34">
            <v>1279.32</v>
          </cell>
        </row>
        <row r="35">
          <cell r="G35">
            <v>116999.52</v>
          </cell>
          <cell r="L35">
            <v>0</v>
          </cell>
        </row>
        <row r="37">
          <cell r="L37">
            <v>507127.51</v>
          </cell>
        </row>
        <row r="38">
          <cell r="L38">
            <v>514974.5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646134.78</v>
          </cell>
        </row>
        <row r="46">
          <cell r="G46">
            <v>552519449.33000004</v>
          </cell>
          <cell r="L46">
            <v>552519449.33000004</v>
          </cell>
        </row>
      </sheetData>
      <sheetData sheetId="13">
        <row r="4">
          <cell r="G4">
            <v>2488.09</v>
          </cell>
          <cell r="L4">
            <v>1496370.7</v>
          </cell>
        </row>
        <row r="5">
          <cell r="G5">
            <v>28222548.210000001</v>
          </cell>
        </row>
        <row r="6">
          <cell r="L6">
            <v>3626655.89</v>
          </cell>
        </row>
        <row r="7">
          <cell r="L7">
            <v>1565845.64</v>
          </cell>
        </row>
        <row r="12">
          <cell r="L12">
            <v>21403797.260000002</v>
          </cell>
        </row>
        <row r="13">
          <cell r="L13">
            <v>6579273.5700000003</v>
          </cell>
        </row>
        <row r="15">
          <cell r="G15">
            <v>5888561.2800000003</v>
          </cell>
          <cell r="L15">
            <v>3502053.94</v>
          </cell>
        </row>
        <row r="16">
          <cell r="L16">
            <v>974412.08</v>
          </cell>
        </row>
        <row r="17">
          <cell r="G17">
            <v>7856477.0099999998</v>
          </cell>
        </row>
        <row r="20">
          <cell r="L20">
            <v>-1973044.3</v>
          </cell>
        </row>
        <row r="23">
          <cell r="L23">
            <v>3990700</v>
          </cell>
        </row>
        <row r="24">
          <cell r="L24">
            <v>8000000</v>
          </cell>
        </row>
        <row r="25">
          <cell r="L25">
            <v>4009300</v>
          </cell>
        </row>
        <row r="28">
          <cell r="G28">
            <v>1960</v>
          </cell>
          <cell r="L28">
            <v>605124.68000000005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2869781.83</v>
          </cell>
          <cell r="L34">
            <v>0</v>
          </cell>
        </row>
        <row r="35">
          <cell r="G35">
            <v>1524392.11</v>
          </cell>
          <cell r="L35">
            <v>5689630.2999999998</v>
          </cell>
        </row>
        <row r="37">
          <cell r="G37">
            <v>2209876</v>
          </cell>
          <cell r="L37">
            <v>13000247.23</v>
          </cell>
        </row>
        <row r="38">
          <cell r="G38">
            <v>264806.96000000002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91202.34</v>
          </cell>
        </row>
        <row r="46">
          <cell r="G46">
            <v>10319080786.57</v>
          </cell>
          <cell r="L46">
            <v>10319080786.57</v>
          </cell>
        </row>
      </sheetData>
      <sheetData sheetId="14">
        <row r="4">
          <cell r="G4">
            <v>4866.63</v>
          </cell>
        </row>
        <row r="5">
          <cell r="G5">
            <v>29227122.459999997</v>
          </cell>
        </row>
        <row r="6">
          <cell r="L6">
            <v>430600.31</v>
          </cell>
        </row>
        <row r="7">
          <cell r="L7">
            <v>1182993.1000000001</v>
          </cell>
        </row>
        <row r="12">
          <cell r="L12">
            <v>14031532.68</v>
          </cell>
        </row>
        <row r="13">
          <cell r="L13">
            <v>225034.7</v>
          </cell>
        </row>
        <row r="15">
          <cell r="G15">
            <v>3267249.77</v>
          </cell>
          <cell r="L15">
            <v>3404363.09</v>
          </cell>
        </row>
        <row r="16">
          <cell r="L16">
            <v>1759311.68</v>
          </cell>
        </row>
        <row r="17">
          <cell r="G17">
            <v>8588205.6500000004</v>
          </cell>
        </row>
        <row r="18">
          <cell r="L18">
            <v>2918633.75</v>
          </cell>
        </row>
        <row r="19">
          <cell r="G19">
            <v>45116.160000000003</v>
          </cell>
        </row>
        <row r="20">
          <cell r="L20">
            <v>-2722318.65</v>
          </cell>
        </row>
        <row r="21">
          <cell r="G21">
            <v>847621.64</v>
          </cell>
        </row>
        <row r="23">
          <cell r="L23">
            <v>9439413</v>
          </cell>
        </row>
        <row r="24">
          <cell r="G24">
            <v>540286.47</v>
          </cell>
          <cell r="L24">
            <v>9439413</v>
          </cell>
        </row>
        <row r="25">
          <cell r="G25">
            <v>540286.47</v>
          </cell>
        </row>
        <row r="28">
          <cell r="G28">
            <v>0</v>
          </cell>
          <cell r="L28">
            <v>1313415.82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915268.07</v>
          </cell>
          <cell r="L34">
            <v>0</v>
          </cell>
        </row>
        <row r="35">
          <cell r="G35">
            <v>613518.61</v>
          </cell>
          <cell r="L35">
            <v>5765170.8899999997</v>
          </cell>
        </row>
        <row r="37">
          <cell r="L37">
            <v>9437371.5800000001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934897.42</v>
          </cell>
        </row>
        <row r="46">
          <cell r="G46">
            <v>6053361607.6099997</v>
          </cell>
          <cell r="L46">
            <v>6053361607.6099997</v>
          </cell>
        </row>
      </sheetData>
      <sheetData sheetId="15">
        <row r="4">
          <cell r="G4">
            <v>3617.06</v>
          </cell>
          <cell r="L4">
            <v>1674.66</v>
          </cell>
        </row>
        <row r="5">
          <cell r="G5">
            <v>2219830.34</v>
          </cell>
        </row>
        <row r="6">
          <cell r="L6">
            <v>1452577.21</v>
          </cell>
        </row>
        <row r="7">
          <cell r="L7">
            <v>7974129.2400000002</v>
          </cell>
        </row>
        <row r="12">
          <cell r="L12">
            <v>7023843.0099999998</v>
          </cell>
        </row>
        <row r="13">
          <cell r="L13">
            <v>788.98</v>
          </cell>
        </row>
        <row r="15">
          <cell r="G15">
            <v>4190497.07</v>
          </cell>
          <cell r="L15">
            <v>177419</v>
          </cell>
        </row>
        <row r="16">
          <cell r="L16">
            <v>1365</v>
          </cell>
        </row>
        <row r="17">
          <cell r="G17">
            <v>2857798.61</v>
          </cell>
        </row>
        <row r="19">
          <cell r="G19">
            <v>5418771.1100000003</v>
          </cell>
        </row>
        <row r="20">
          <cell r="L20">
            <v>-1188110.77</v>
          </cell>
        </row>
        <row r="21">
          <cell r="G21">
            <v>1403038.41</v>
          </cell>
        </row>
        <row r="23">
          <cell r="L23">
            <v>5200000</v>
          </cell>
        </row>
        <row r="24">
          <cell r="G24">
            <v>320921.40000000002</v>
          </cell>
        </row>
        <row r="28">
          <cell r="G28">
            <v>285000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1215851.99</v>
          </cell>
        </row>
        <row r="34">
          <cell r="G34">
            <v>195294.66</v>
          </cell>
          <cell r="L34">
            <v>0</v>
          </cell>
        </row>
        <row r="35">
          <cell r="G35">
            <v>94738</v>
          </cell>
          <cell r="L35">
            <v>105713.79</v>
          </cell>
        </row>
        <row r="37">
          <cell r="G37">
            <v>1495598.11</v>
          </cell>
          <cell r="L37">
            <v>41719.5</v>
          </cell>
        </row>
        <row r="38">
          <cell r="G38">
            <v>598239.19999999995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1873570.1</v>
          </cell>
        </row>
        <row r="46">
          <cell r="G46">
            <v>1523809687.1199999</v>
          </cell>
          <cell r="L46">
            <v>1523809687.1199999</v>
          </cell>
        </row>
      </sheetData>
      <sheetData sheetId="16">
        <row r="6">
          <cell r="L6">
            <v>614840.62</v>
          </cell>
        </row>
        <row r="7">
          <cell r="L7">
            <v>118489.64</v>
          </cell>
        </row>
        <row r="8">
          <cell r="G8">
            <v>11243865.460000001</v>
          </cell>
        </row>
        <row r="12">
          <cell r="L12">
            <v>24262417.699999999</v>
          </cell>
        </row>
        <row r="13">
          <cell r="L13">
            <v>906880.26</v>
          </cell>
        </row>
        <row r="15">
          <cell r="G15">
            <v>28610.22</v>
          </cell>
          <cell r="L15">
            <v>9000592.1099999994</v>
          </cell>
        </row>
        <row r="16">
          <cell r="L16">
            <v>75013.02</v>
          </cell>
        </row>
        <row r="17">
          <cell r="G17">
            <v>19465780.420000002</v>
          </cell>
          <cell r="L17">
            <v>40787.279999999999</v>
          </cell>
        </row>
        <row r="18">
          <cell r="G18">
            <v>1218132.49</v>
          </cell>
          <cell r="L18">
            <v>90824</v>
          </cell>
        </row>
        <row r="19">
          <cell r="G19">
            <v>2160005.67</v>
          </cell>
        </row>
        <row r="20">
          <cell r="L20">
            <v>206502.6</v>
          </cell>
        </row>
        <row r="21">
          <cell r="G21">
            <v>2520646.67</v>
          </cell>
        </row>
        <row r="23">
          <cell r="L23">
            <v>7700000</v>
          </cell>
        </row>
        <row r="24">
          <cell r="G24">
            <v>2345679.7000000002</v>
          </cell>
          <cell r="L24">
            <v>7700000</v>
          </cell>
        </row>
        <row r="25">
          <cell r="G25">
            <v>2345679.7000000002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  <cell r="L30">
            <v>13659</v>
          </cell>
        </row>
        <row r="33">
          <cell r="L33">
            <v>330922.71999999997</v>
          </cell>
        </row>
        <row r="34">
          <cell r="G34">
            <v>153154.99</v>
          </cell>
          <cell r="L34">
            <v>0</v>
          </cell>
        </row>
        <row r="35">
          <cell r="G35">
            <v>75060.240000000005</v>
          </cell>
          <cell r="L35">
            <v>0</v>
          </cell>
        </row>
        <row r="38">
          <cell r="L38">
            <v>7231430.6600000001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13687856.91</v>
          </cell>
        </row>
        <row r="46">
          <cell r="G46">
            <v>121129903459.42</v>
          </cell>
          <cell r="L46">
            <v>121129903459.42</v>
          </cell>
        </row>
      </sheetData>
      <sheetData sheetId="17">
        <row r="4">
          <cell r="L4">
            <v>15553528.99</v>
          </cell>
        </row>
        <row r="6">
          <cell r="L6">
            <v>790140.98</v>
          </cell>
        </row>
        <row r="7">
          <cell r="L7">
            <v>2131724.81</v>
          </cell>
        </row>
        <row r="8">
          <cell r="G8">
            <v>45745596.479999997</v>
          </cell>
        </row>
        <row r="12">
          <cell r="L12">
            <v>17396203.100000001</v>
          </cell>
        </row>
        <row r="13">
          <cell r="L13">
            <v>6056778.2999999998</v>
          </cell>
        </row>
        <row r="15">
          <cell r="G15">
            <v>3391560.07</v>
          </cell>
          <cell r="L15">
            <v>6542837.0700000003</v>
          </cell>
        </row>
        <row r="16">
          <cell r="L16">
            <v>2991604.99</v>
          </cell>
        </row>
        <row r="17">
          <cell r="G17">
            <v>9412565.3599999994</v>
          </cell>
          <cell r="L17">
            <v>743143.8</v>
          </cell>
        </row>
        <row r="18">
          <cell r="L18">
            <v>871313.4</v>
          </cell>
        </row>
        <row r="21">
          <cell r="G21">
            <v>0.06</v>
          </cell>
        </row>
        <row r="23">
          <cell r="L23">
            <v>8941550</v>
          </cell>
        </row>
        <row r="24">
          <cell r="G24">
            <v>1125406.1000000001</v>
          </cell>
        </row>
        <row r="25">
          <cell r="G25">
            <v>1125406.1000000001</v>
          </cell>
        </row>
        <row r="28">
          <cell r="G28">
            <v>733379.8</v>
          </cell>
        </row>
        <row r="29">
          <cell r="G29">
            <v>496397.16</v>
          </cell>
        </row>
        <row r="30">
          <cell r="G30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11682858.050000001</v>
          </cell>
        </row>
        <row r="37">
          <cell r="L37">
            <v>9032099.5399999991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5850311.8399999999</v>
          </cell>
        </row>
        <row r="46">
          <cell r="G46">
            <v>0</v>
          </cell>
          <cell r="L46">
            <v>0</v>
          </cell>
        </row>
      </sheetData>
      <sheetData sheetId="18">
        <row r="4">
          <cell r="G4">
            <v>442601.41</v>
          </cell>
          <cell r="L4">
            <v>7863151.2800000003</v>
          </cell>
        </row>
        <row r="5">
          <cell r="G5">
            <v>17242245.050000001</v>
          </cell>
        </row>
        <row r="6">
          <cell r="L6">
            <v>577020.74</v>
          </cell>
        </row>
        <row r="7">
          <cell r="L7">
            <v>2048354.26</v>
          </cell>
        </row>
        <row r="12">
          <cell r="L12">
            <v>10326469.52</v>
          </cell>
        </row>
        <row r="13">
          <cell r="L13">
            <v>4169968.02</v>
          </cell>
        </row>
        <row r="15">
          <cell r="G15">
            <v>1151338.97</v>
          </cell>
          <cell r="L15">
            <v>7454506.79</v>
          </cell>
        </row>
        <row r="16">
          <cell r="G16">
            <v>15176.43</v>
          </cell>
          <cell r="L16">
            <v>4011571.34</v>
          </cell>
        </row>
        <row r="17">
          <cell r="G17">
            <v>6412774.9100000001</v>
          </cell>
        </row>
        <row r="18">
          <cell r="G18">
            <v>6851.32</v>
          </cell>
        </row>
        <row r="20">
          <cell r="L20">
            <v>-1011872.17</v>
          </cell>
        </row>
        <row r="21">
          <cell r="G21">
            <v>103459.14</v>
          </cell>
        </row>
        <row r="23">
          <cell r="L23">
            <v>6000000</v>
          </cell>
        </row>
        <row r="28">
          <cell r="G28">
            <v>0</v>
          </cell>
          <cell r="L28">
            <v>2757.96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379627.46</v>
          </cell>
          <cell r="L34">
            <v>0</v>
          </cell>
        </row>
        <row r="35">
          <cell r="G35">
            <v>335724.86</v>
          </cell>
          <cell r="L35">
            <v>0</v>
          </cell>
        </row>
        <row r="37">
          <cell r="G37">
            <v>2506368.9700000002</v>
          </cell>
          <cell r="L37">
            <v>2196359.35</v>
          </cell>
        </row>
        <row r="38">
          <cell r="G38">
            <v>129461.84</v>
          </cell>
          <cell r="L38">
            <v>479200.09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3207</v>
          </cell>
        </row>
        <row r="46">
          <cell r="G46">
            <v>0</v>
          </cell>
          <cell r="L46">
            <v>0</v>
          </cell>
        </row>
      </sheetData>
      <sheetData sheetId="19">
        <row r="4">
          <cell r="G4">
            <v>0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5081660</v>
          </cell>
          <cell r="L6">
            <v>610782</v>
          </cell>
        </row>
        <row r="7">
          <cell r="G7">
            <v>0</v>
          </cell>
          <cell r="L7">
            <v>0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8300203</v>
          </cell>
        </row>
        <row r="13">
          <cell r="L13">
            <v>1081832</v>
          </cell>
        </row>
        <row r="15">
          <cell r="G15">
            <v>1365790</v>
          </cell>
          <cell r="L15">
            <v>2703945</v>
          </cell>
        </row>
        <row r="16">
          <cell r="G16">
            <v>0</v>
          </cell>
          <cell r="L16">
            <v>366259</v>
          </cell>
        </row>
        <row r="17">
          <cell r="G17">
            <v>2284833</v>
          </cell>
          <cell r="L17">
            <v>245052</v>
          </cell>
        </row>
        <row r="18">
          <cell r="G18">
            <v>0</v>
          </cell>
          <cell r="L18">
            <v>149833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55826</v>
          </cell>
        </row>
        <row r="23">
          <cell r="L23">
            <v>3650000</v>
          </cell>
        </row>
        <row r="24">
          <cell r="G24">
            <v>268455</v>
          </cell>
          <cell r="L24">
            <v>3650000</v>
          </cell>
        </row>
        <row r="25">
          <cell r="G25">
            <v>268455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49295</v>
          </cell>
          <cell r="L34">
            <v>0</v>
          </cell>
        </row>
        <row r="35">
          <cell r="G35">
            <v>36477</v>
          </cell>
          <cell r="L35">
            <v>0</v>
          </cell>
        </row>
        <row r="37">
          <cell r="G37">
            <v>0</v>
          </cell>
          <cell r="L37">
            <v>3480361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8891158</v>
          </cell>
        </row>
        <row r="46">
          <cell r="G46">
            <v>0</v>
          </cell>
          <cell r="L46">
            <v>0</v>
          </cell>
        </row>
      </sheetData>
      <sheetData sheetId="20">
        <row r="4">
          <cell r="G4">
            <v>1617467</v>
          </cell>
          <cell r="L4">
            <v>732767</v>
          </cell>
        </row>
        <row r="6">
          <cell r="G6">
            <v>8985055</v>
          </cell>
          <cell r="L6">
            <v>1847696</v>
          </cell>
        </row>
        <row r="7">
          <cell r="L7">
            <v>1956014</v>
          </cell>
        </row>
        <row r="12">
          <cell r="L12">
            <v>6505993</v>
          </cell>
        </row>
        <row r="13">
          <cell r="L13">
            <v>1583311</v>
          </cell>
        </row>
        <row r="15">
          <cell r="G15">
            <v>2776056</v>
          </cell>
          <cell r="L15">
            <v>1311766</v>
          </cell>
        </row>
        <row r="16">
          <cell r="L16">
            <v>437985</v>
          </cell>
        </row>
        <row r="17">
          <cell r="G17">
            <v>2148302</v>
          </cell>
        </row>
        <row r="20">
          <cell r="L20">
            <v>493582</v>
          </cell>
        </row>
        <row r="23">
          <cell r="L23">
            <v>4600000</v>
          </cell>
        </row>
        <row r="24">
          <cell r="L24">
            <v>4600000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  <cell r="L30">
            <v>2255234</v>
          </cell>
        </row>
        <row r="33">
          <cell r="L33">
            <v>0</v>
          </cell>
        </row>
        <row r="34">
          <cell r="G34">
            <v>482228</v>
          </cell>
          <cell r="L34">
            <v>0</v>
          </cell>
        </row>
        <row r="35">
          <cell r="G35">
            <v>545566</v>
          </cell>
          <cell r="L35">
            <v>0</v>
          </cell>
        </row>
        <row r="37">
          <cell r="G37">
            <v>2631600</v>
          </cell>
          <cell r="L37">
            <v>143811</v>
          </cell>
        </row>
        <row r="38">
          <cell r="G38">
            <v>167474</v>
          </cell>
          <cell r="L38">
            <v>436001</v>
          </cell>
        </row>
        <row r="40">
          <cell r="G40">
            <v>110482</v>
          </cell>
        </row>
        <row r="41">
          <cell r="G41">
            <v>0</v>
          </cell>
        </row>
        <row r="43">
          <cell r="G43">
            <v>223418</v>
          </cell>
        </row>
        <row r="46">
          <cell r="G46">
            <v>0</v>
          </cell>
          <cell r="L46">
            <v>0</v>
          </cell>
        </row>
      </sheetData>
      <sheetData sheetId="21">
        <row r="4">
          <cell r="L4">
            <v>29579161</v>
          </cell>
        </row>
        <row r="6">
          <cell r="L6">
            <v>806465.41</v>
          </cell>
        </row>
        <row r="7">
          <cell r="L7">
            <v>13571861</v>
          </cell>
        </row>
        <row r="8">
          <cell r="G8">
            <v>24210017</v>
          </cell>
        </row>
        <row r="15">
          <cell r="G15">
            <v>33384747</v>
          </cell>
        </row>
        <row r="21">
          <cell r="G21">
            <v>9840960</v>
          </cell>
        </row>
        <row r="23">
          <cell r="L23">
            <v>10000000</v>
          </cell>
        </row>
        <row r="24">
          <cell r="G24">
            <v>947503</v>
          </cell>
        </row>
        <row r="25">
          <cell r="G25">
            <v>947503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2314711</v>
          </cell>
          <cell r="L34">
            <v>0</v>
          </cell>
        </row>
        <row r="35">
          <cell r="G35">
            <v>947676</v>
          </cell>
          <cell r="L35">
            <v>0</v>
          </cell>
        </row>
        <row r="37">
          <cell r="L37">
            <v>9524180.5899999999</v>
          </cell>
        </row>
        <row r="38">
          <cell r="L38">
            <v>5321091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0</v>
          </cell>
        </row>
        <row r="46">
          <cell r="G46">
            <v>0</v>
          </cell>
          <cell r="L46">
            <v>0</v>
          </cell>
        </row>
      </sheetData>
      <sheetData sheetId="22">
        <row r="4">
          <cell r="G4">
            <v>1244749.8400000001</v>
          </cell>
          <cell r="L4">
            <v>404273.38</v>
          </cell>
        </row>
        <row r="6">
          <cell r="L6">
            <v>721361</v>
          </cell>
        </row>
        <row r="7">
          <cell r="L7">
            <v>1243686.6599999999</v>
          </cell>
        </row>
        <row r="8">
          <cell r="G8">
            <v>12182548</v>
          </cell>
        </row>
        <row r="12">
          <cell r="L12">
            <v>4723246.55</v>
          </cell>
        </row>
        <row r="13">
          <cell r="L13">
            <v>1693353.26</v>
          </cell>
        </row>
        <row r="15">
          <cell r="G15">
            <v>2336664.36</v>
          </cell>
          <cell r="L15">
            <v>3384228.26</v>
          </cell>
        </row>
        <row r="16">
          <cell r="L16">
            <v>1354111.37</v>
          </cell>
        </row>
        <row r="17">
          <cell r="G17">
            <v>87558.78</v>
          </cell>
        </row>
        <row r="18">
          <cell r="L18">
            <v>441875.61</v>
          </cell>
        </row>
        <row r="20">
          <cell r="L20">
            <v>329476.5</v>
          </cell>
        </row>
        <row r="21">
          <cell r="G21">
            <v>507.34</v>
          </cell>
        </row>
        <row r="23">
          <cell r="L23">
            <v>3500000</v>
          </cell>
        </row>
        <row r="24">
          <cell r="L24">
            <v>3500000</v>
          </cell>
        </row>
        <row r="28">
          <cell r="G28">
            <v>0</v>
          </cell>
          <cell r="L28">
            <v>500000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683097.52</v>
          </cell>
        </row>
        <row r="35">
          <cell r="G35">
            <v>663016.01</v>
          </cell>
          <cell r="L35">
            <v>0</v>
          </cell>
        </row>
        <row r="37">
          <cell r="L37">
            <v>2841095.4</v>
          </cell>
        </row>
        <row r="38">
          <cell r="L38">
            <v>856665.97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26334.87</v>
          </cell>
        </row>
        <row r="46">
          <cell r="G46">
            <v>0</v>
          </cell>
          <cell r="L46">
            <v>0</v>
          </cell>
        </row>
      </sheetData>
      <sheetData sheetId="23">
        <row r="4">
          <cell r="G4">
            <v>147881.35399999999</v>
          </cell>
          <cell r="L4">
            <v>684646.95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218189.34</v>
          </cell>
        </row>
        <row r="7">
          <cell r="G7">
            <v>10043804.800000001</v>
          </cell>
          <cell r="L7">
            <v>204516.82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7793860.4400000004</v>
          </cell>
        </row>
        <row r="13">
          <cell r="L13">
            <v>4986307.57</v>
          </cell>
        </row>
        <row r="15">
          <cell r="G15">
            <v>11346.69</v>
          </cell>
          <cell r="L15">
            <v>1886843.45</v>
          </cell>
        </row>
        <row r="16">
          <cell r="G16">
            <v>0</v>
          </cell>
          <cell r="L16">
            <v>920536.82</v>
          </cell>
        </row>
        <row r="17">
          <cell r="G17">
            <v>4320.0600000000004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1647882.61</v>
          </cell>
        </row>
        <row r="21">
          <cell r="G21">
            <v>0</v>
          </cell>
        </row>
        <row r="23">
          <cell r="L23">
            <v>3336000</v>
          </cell>
        </row>
        <row r="24">
          <cell r="G24">
            <v>0</v>
          </cell>
          <cell r="L24">
            <v>3336000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386355.20000000001</v>
          </cell>
          <cell r="L34">
            <v>0</v>
          </cell>
        </row>
        <row r="35">
          <cell r="G35">
            <v>294246.59999999998</v>
          </cell>
          <cell r="L35">
            <v>25416.87</v>
          </cell>
        </row>
        <row r="37">
          <cell r="G37">
            <v>0</v>
          </cell>
          <cell r="L37">
            <v>830938.33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421988.92</v>
          </cell>
        </row>
        <row r="46">
          <cell r="G46">
            <v>0</v>
          </cell>
          <cell r="L46">
            <v>0</v>
          </cell>
        </row>
      </sheetData>
      <sheetData sheetId="24">
        <row r="4">
          <cell r="G4">
            <v>28501302.859999999</v>
          </cell>
          <cell r="L4">
            <v>3092461.65</v>
          </cell>
        </row>
        <row r="6">
          <cell r="L6">
            <v>131941.48000000001</v>
          </cell>
        </row>
        <row r="7">
          <cell r="L7">
            <v>124904.41</v>
          </cell>
        </row>
        <row r="12">
          <cell r="L12">
            <v>3224290.84</v>
          </cell>
        </row>
        <row r="13">
          <cell r="L13">
            <v>504.38</v>
          </cell>
        </row>
        <row r="15">
          <cell r="G15">
            <v>2191769.61</v>
          </cell>
          <cell r="L15">
            <v>12916266.07</v>
          </cell>
        </row>
        <row r="16">
          <cell r="L16">
            <v>810551.34</v>
          </cell>
        </row>
        <row r="18">
          <cell r="L18">
            <v>497516.15</v>
          </cell>
        </row>
        <row r="20">
          <cell r="L20">
            <v>5468820.1300000008</v>
          </cell>
        </row>
        <row r="23">
          <cell r="L23">
            <v>6000000</v>
          </cell>
        </row>
        <row r="24">
          <cell r="L24">
            <v>6000000</v>
          </cell>
        </row>
        <row r="28">
          <cell r="G28">
            <v>0</v>
          </cell>
          <cell r="L28">
            <v>11702.16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201646.83</v>
          </cell>
          <cell r="L34">
            <v>0</v>
          </cell>
        </row>
        <row r="35">
          <cell r="G35">
            <v>201646.83</v>
          </cell>
          <cell r="L35">
            <v>410318.76</v>
          </cell>
        </row>
        <row r="37">
          <cell r="G37">
            <v>1903166.75</v>
          </cell>
          <cell r="L37">
            <v>1534647.95</v>
          </cell>
        </row>
        <row r="38">
          <cell r="G38">
            <v>226869.83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232444.49</v>
          </cell>
        </row>
        <row r="46">
          <cell r="G46">
            <v>1621766868.5899999</v>
          </cell>
          <cell r="L46">
            <v>1621766868.5899999</v>
          </cell>
        </row>
      </sheetData>
      <sheetData sheetId="25">
        <row r="4">
          <cell r="G4">
            <v>227288.5</v>
          </cell>
          <cell r="L4">
            <v>1139802.49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43526.55</v>
          </cell>
        </row>
        <row r="7">
          <cell r="G7">
            <v>2508796.69</v>
          </cell>
          <cell r="L7">
            <v>2340598.7000000002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960163.81</v>
          </cell>
        </row>
        <row r="13">
          <cell r="L13">
            <v>821990.75</v>
          </cell>
        </row>
        <row r="15">
          <cell r="G15">
            <v>1166161.8899999999</v>
          </cell>
          <cell r="L15">
            <v>278721.46000000002</v>
          </cell>
        </row>
        <row r="16">
          <cell r="G16">
            <v>0</v>
          </cell>
          <cell r="L16">
            <v>209112.75</v>
          </cell>
        </row>
        <row r="17">
          <cell r="G17">
            <v>1177793.04</v>
          </cell>
          <cell r="L17">
            <v>0</v>
          </cell>
        </row>
        <row r="18">
          <cell r="G18">
            <v>0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161410.28</v>
          </cell>
        </row>
        <row r="21">
          <cell r="G21">
            <v>314005.84000000003</v>
          </cell>
        </row>
        <row r="23">
          <cell r="L23">
            <v>3076000</v>
          </cell>
        </row>
        <row r="24">
          <cell r="G24">
            <v>1666868.1</v>
          </cell>
          <cell r="L24">
            <v>4000000</v>
          </cell>
        </row>
        <row r="25">
          <cell r="G25">
            <v>0</v>
          </cell>
          <cell r="L25">
            <v>924000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321278.81</v>
          </cell>
          <cell r="L34">
            <v>63333.13</v>
          </cell>
        </row>
        <row r="35">
          <cell r="G35">
            <v>297773.34999999998</v>
          </cell>
          <cell r="L35">
            <v>0</v>
          </cell>
        </row>
        <row r="37">
          <cell r="G37">
            <v>0</v>
          </cell>
          <cell r="L37">
            <v>398578.61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219945.75</v>
          </cell>
        </row>
        <row r="46">
          <cell r="G46">
            <v>0</v>
          </cell>
          <cell r="L46">
            <v>0</v>
          </cell>
        </row>
      </sheetData>
      <sheetData sheetId="26">
        <row r="4">
          <cell r="G4">
            <v>19070.900000000001</v>
          </cell>
          <cell r="L4">
            <v>2251215.75</v>
          </cell>
        </row>
        <row r="5">
          <cell r="G5">
            <v>300200.23</v>
          </cell>
        </row>
        <row r="6">
          <cell r="L6">
            <v>141201.35999999999</v>
          </cell>
        </row>
        <row r="7">
          <cell r="L7">
            <v>148709.4</v>
          </cell>
        </row>
        <row r="8">
          <cell r="G8">
            <v>12101736.109999999</v>
          </cell>
        </row>
        <row r="12">
          <cell r="L12">
            <v>17699388.300000001</v>
          </cell>
        </row>
        <row r="13">
          <cell r="L13">
            <v>394919.45</v>
          </cell>
        </row>
        <row r="15">
          <cell r="G15">
            <v>4306882.8</v>
          </cell>
          <cell r="L15">
            <v>611585.94999999995</v>
          </cell>
        </row>
        <row r="16">
          <cell r="L16">
            <v>701</v>
          </cell>
        </row>
        <row r="17">
          <cell r="G17">
            <v>3752499.76</v>
          </cell>
        </row>
        <row r="18">
          <cell r="L18">
            <v>-5528567</v>
          </cell>
        </row>
        <row r="21">
          <cell r="G21">
            <v>39000</v>
          </cell>
        </row>
        <row r="23">
          <cell r="L23">
            <v>7285000</v>
          </cell>
        </row>
        <row r="28">
          <cell r="G28">
            <v>0</v>
          </cell>
          <cell r="L28">
            <v>131.54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769149.74</v>
          </cell>
          <cell r="L34">
            <v>3205541</v>
          </cell>
        </row>
        <row r="35">
          <cell r="G35">
            <v>350056</v>
          </cell>
          <cell r="L35">
            <v>0</v>
          </cell>
        </row>
        <row r="37">
          <cell r="L37">
            <v>492759.25</v>
          </cell>
        </row>
        <row r="38">
          <cell r="L38">
            <v>1573268.21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135047.76999999999</v>
          </cell>
        </row>
        <row r="46">
          <cell r="G46">
            <v>0</v>
          </cell>
        </row>
      </sheetData>
      <sheetData sheetId="27">
        <row r="4">
          <cell r="G4">
            <v>19867.66</v>
          </cell>
          <cell r="L4">
            <v>15538.05</v>
          </cell>
        </row>
        <row r="6">
          <cell r="G6">
            <v>13974.95</v>
          </cell>
          <cell r="L6">
            <v>5414845.29</v>
          </cell>
        </row>
        <row r="7">
          <cell r="G7">
            <v>3713164.77</v>
          </cell>
          <cell r="L7">
            <v>4482606.72</v>
          </cell>
        </row>
        <row r="12">
          <cell r="L12">
            <v>8211595.04</v>
          </cell>
        </row>
        <row r="13">
          <cell r="L13">
            <v>5031721.8</v>
          </cell>
        </row>
        <row r="15">
          <cell r="G15">
            <v>4160719.36</v>
          </cell>
          <cell r="L15">
            <v>3117064.32</v>
          </cell>
        </row>
        <row r="16">
          <cell r="L16">
            <v>2180527.14</v>
          </cell>
        </row>
        <row r="17">
          <cell r="G17">
            <v>7361415.8200000003</v>
          </cell>
        </row>
        <row r="19">
          <cell r="G19">
            <v>4071970.59</v>
          </cell>
        </row>
        <row r="20">
          <cell r="L20">
            <v>-747207.74</v>
          </cell>
        </row>
        <row r="21">
          <cell r="G21">
            <v>2211877.0499999998</v>
          </cell>
        </row>
        <row r="23">
          <cell r="L23">
            <v>9000000</v>
          </cell>
        </row>
        <row r="24">
          <cell r="L24">
            <v>9000000</v>
          </cell>
        </row>
        <row r="28">
          <cell r="G28">
            <v>1115270.6100000001</v>
          </cell>
          <cell r="L28">
            <v>318604.58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226683.57</v>
          </cell>
          <cell r="L34">
            <v>0</v>
          </cell>
        </row>
        <row r="35">
          <cell r="G35">
            <v>166322.28</v>
          </cell>
          <cell r="L35">
            <v>0</v>
          </cell>
        </row>
        <row r="37">
          <cell r="L37">
            <v>61720.24</v>
          </cell>
        </row>
        <row r="38">
          <cell r="L38">
            <v>66104.539999999994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0</v>
          </cell>
        </row>
      </sheetData>
      <sheetData sheetId="28">
        <row r="4">
          <cell r="L4">
            <v>2494202.63</v>
          </cell>
        </row>
        <row r="6">
          <cell r="L6">
            <v>328636.07</v>
          </cell>
        </row>
        <row r="7">
          <cell r="G7">
            <v>6315573.4199999999</v>
          </cell>
          <cell r="L7">
            <v>97670.44</v>
          </cell>
        </row>
        <row r="12">
          <cell r="L12">
            <v>6506807.9500000002</v>
          </cell>
        </row>
        <row r="13">
          <cell r="L13">
            <v>3729780.65</v>
          </cell>
        </row>
        <row r="15">
          <cell r="G15">
            <v>64818.080000000002</v>
          </cell>
          <cell r="L15">
            <v>152968</v>
          </cell>
        </row>
        <row r="16">
          <cell r="L16">
            <v>94908.88</v>
          </cell>
        </row>
        <row r="17">
          <cell r="G17">
            <v>4854228.67</v>
          </cell>
        </row>
        <row r="20">
          <cell r="L20">
            <v>1557421.02</v>
          </cell>
        </row>
        <row r="21">
          <cell r="G21">
            <v>35.18</v>
          </cell>
        </row>
        <row r="23">
          <cell r="L23">
            <v>5100000</v>
          </cell>
        </row>
        <row r="24">
          <cell r="L24">
            <v>5100000</v>
          </cell>
        </row>
        <row r="33">
          <cell r="L33">
            <v>1246183.26</v>
          </cell>
        </row>
        <row r="34">
          <cell r="G34">
            <v>162712.32999999999</v>
          </cell>
          <cell r="L34">
            <v>0</v>
          </cell>
        </row>
        <row r="35">
          <cell r="G35">
            <v>152679.79</v>
          </cell>
          <cell r="L35">
            <v>0</v>
          </cell>
        </row>
        <row r="37">
          <cell r="L37">
            <v>1799558.67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1721704.1</v>
          </cell>
        </row>
      </sheetData>
      <sheetData sheetId="29">
        <row r="4">
          <cell r="G4">
            <v>13967.5</v>
          </cell>
        </row>
        <row r="5">
          <cell r="G5">
            <v>14280634.949999999</v>
          </cell>
        </row>
        <row r="6">
          <cell r="L6">
            <v>226250.2</v>
          </cell>
        </row>
        <row r="7">
          <cell r="L7">
            <v>125957.75999999999</v>
          </cell>
        </row>
        <row r="12">
          <cell r="L12">
            <v>10677039.789999999</v>
          </cell>
        </row>
        <row r="13">
          <cell r="L13">
            <v>1257150.49</v>
          </cell>
        </row>
        <row r="15">
          <cell r="G15">
            <v>3578283.7</v>
          </cell>
          <cell r="L15">
            <v>6806636</v>
          </cell>
        </row>
        <row r="16">
          <cell r="L16">
            <v>641762.4</v>
          </cell>
        </row>
        <row r="17">
          <cell r="G17">
            <v>4166414.8</v>
          </cell>
        </row>
        <row r="19">
          <cell r="G19">
            <v>2466.5700000000002</v>
          </cell>
        </row>
        <row r="23">
          <cell r="L23">
            <v>6005000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351229.83</v>
          </cell>
          <cell r="L34">
            <v>0</v>
          </cell>
        </row>
        <row r="35">
          <cell r="G35">
            <v>191925.77</v>
          </cell>
          <cell r="L35">
            <v>1369810.17</v>
          </cell>
        </row>
        <row r="37">
          <cell r="L37">
            <v>1472132.76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2582842.21</v>
          </cell>
        </row>
      </sheetData>
      <sheetData sheetId="30"/>
      <sheetData sheetId="31"/>
      <sheetData sheetId="32"/>
      <sheetData sheetId="34"/>
      <sheetData sheetId="35"/>
      <sheetData sheetId="36"/>
      <sheetData sheetId="37"/>
      <sheetData sheetId="38"/>
      <sheetData sheetId="39"/>
      <sheetData sheetId="40"/>
      <sheetData sheetId="42"/>
      <sheetData sheetId="43"/>
      <sheetData sheetId="44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>
      <selection sqref="A1:XFD1048576"/>
    </sheetView>
  </sheetViews>
  <sheetFormatPr defaultRowHeight="15" x14ac:dyDescent="0.25"/>
  <cols>
    <col min="1" max="1" width="10.140625" customWidth="1"/>
    <col min="2" max="2" width="7.5703125" customWidth="1"/>
    <col min="5" max="5" width="12.28515625" customWidth="1"/>
    <col min="6" max="6" width="6.85546875" bestFit="1" customWidth="1"/>
    <col min="7" max="7" width="15.42578125" bestFit="1" customWidth="1"/>
    <col min="9" max="9" width="6.5703125" customWidth="1"/>
    <col min="10" max="10" width="30.140625" customWidth="1"/>
    <col min="11" max="11" width="3.5703125" customWidth="1"/>
    <col min="12" max="12" width="18.5703125" bestFit="1" customWidth="1"/>
  </cols>
  <sheetData>
    <row r="1" spans="1:12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Top="1" x14ac:dyDescent="0.25">
      <c r="A2" s="2" t="s">
        <v>1</v>
      </c>
      <c r="B2" s="3"/>
      <c r="C2" s="3"/>
      <c r="D2" s="3"/>
      <c r="E2" s="3"/>
      <c r="F2" s="4"/>
      <c r="G2" s="5"/>
      <c r="H2" s="6" t="s">
        <v>2</v>
      </c>
      <c r="I2" s="7"/>
      <c r="J2" s="7"/>
      <c r="K2" s="8"/>
      <c r="L2" s="9"/>
    </row>
    <row r="3" spans="1:12" x14ac:dyDescent="0.25">
      <c r="A3" s="10" t="s">
        <v>3</v>
      </c>
      <c r="B3" s="11" t="s">
        <v>4</v>
      </c>
      <c r="C3" s="11"/>
      <c r="D3" s="11"/>
      <c r="E3" s="11"/>
      <c r="F3" s="12"/>
      <c r="G3" s="13">
        <f>G4+G5+G6+G7+G8</f>
        <v>519775725.37399995</v>
      </c>
      <c r="H3" s="14" t="s">
        <v>3</v>
      </c>
      <c r="I3" s="15" t="s">
        <v>5</v>
      </c>
      <c r="J3" s="15"/>
      <c r="K3" s="16"/>
      <c r="L3" s="17">
        <f>L4+L5+L6+L7</f>
        <v>179326899.37</v>
      </c>
    </row>
    <row r="4" spans="1:12" x14ac:dyDescent="0.25">
      <c r="A4" s="18"/>
      <c r="B4" s="19" t="s">
        <v>6</v>
      </c>
      <c r="C4" s="19" t="s">
        <v>7</v>
      </c>
      <c r="D4" s="19"/>
      <c r="E4" s="19"/>
      <c r="F4" s="19"/>
      <c r="G4" s="20">
        <f>'[1]Creditwest 2021'!G4+'[1] KAPİTAL SİGORTA A.Ş.2021'!G4+'[1]GÜVEN SİGORTA A.Ş.2021'!G4+'[1]ŞEKER SİGORTA LTD.2021'!G4+'[1]NORTHPRİME LTD.2021'!G4+'[1]GULF SİGORTA A.Ş.2021'!G4+'[1]ZİRVE SİGORTA LTD. 2021'!G4+'[1]ZÜRİH SİGORTA A.Ş.2021'!G4+'[1]TÜRK SİGORTA 2021'!G4+'[1]BEY SİGORTA 2021'!G4+'[1]DAĞLI SİGORTA 2021'!G4+'[1]AKFİNANS SİGORTA 2021'!G4+'[1]GOLD SİGORTA 2021'!G4+'[1]LİMASOLSİGORTA 2021'!G4+'[1]KIBRIS SİGORTA 2021'!G4+'[1]SEGURE 2021'!G4+'[1]GROUPAMA 2021'!G4+'[1]TÜRKİYE 2021'!G4+'[1]COMMERCİAL 2021'!G4+'[1]AXA 2021'!G4+'[1]CAN 2021'!G4+'[1]ANADOLU SİGORTA 2021'!G4+'[1]AS-CAN SİGORTA 2021'!G4+'[1]TOWER 2021'!G4+'[1]Kıbrıs Iktisat 2021'!G4+'[1]Universal 2021'!G4+'[1]Aveon 2021'!G4+'[1]EUROCITY 2021'!G4+'[1]Mapfree 2021'!G4+'[1]NEAR EAST SİGORTA 2021'!G4</f>
        <v>43537533.023999996</v>
      </c>
      <c r="H4" s="21"/>
      <c r="I4" s="16" t="s">
        <v>6</v>
      </c>
      <c r="J4" s="16" t="s">
        <v>8</v>
      </c>
      <c r="K4" s="16"/>
      <c r="L4" s="20">
        <f>'[1]Creditwest 2021'!L4+'[1] KAPİTAL SİGORTA A.Ş.2021'!L4+'[1]GÜVEN SİGORTA A.Ş.2021'!L4+'[1]ŞEKER SİGORTA LTD.2021'!L4+'[1]NORTHPRİME LTD.2021'!L4+'[1]GULF SİGORTA A.Ş.2021'!L4+'[1]ZİRVE SİGORTA LTD. 2021'!L4+'[1]ZÜRİH SİGORTA A.Ş.2021'!L4+'[1]TÜRK SİGORTA 2021'!L4+'[1]BEY SİGORTA 2021'!L4+'[1]DAĞLI SİGORTA 2021'!L4+'[1]AKFİNANS SİGORTA 2021'!L4+'[1]GOLD SİGORTA 2021'!L4+'[1]LİMASOLSİGORTA 2021'!L4+'[1]KIBRIS SİGORTA 2021'!L4+'[1]SEGURE 2021'!L4+'[1]GROUPAMA 2021'!L4+'[1]TÜRKİYE 2021'!L4+'[1]COMMERCİAL 2021'!L4+'[1]AXA 2021'!L4+'[1]CAN 2021'!L4+'[1]ANADOLU SİGORTA 2021'!L4+'[1]AS-CAN SİGORTA 2021'!L4+'[1]TOWER 2021'!L4+'[1]Kıbrıs Iktisat 2021'!L4+'[1]Universal 2021'!L4+'[1]Aveon 2021'!L4+'[1]EUROCITY 2021'!L4+'[1]Mapfree 2021'!L4+'[1]NEAR EAST SİGORTA 2021'!L4</f>
        <v>93325815.079999998</v>
      </c>
    </row>
    <row r="5" spans="1:12" x14ac:dyDescent="0.25">
      <c r="A5" s="18"/>
      <c r="B5" s="19" t="s">
        <v>9</v>
      </c>
      <c r="C5" s="19" t="s">
        <v>10</v>
      </c>
      <c r="D5" s="19"/>
      <c r="E5" s="19"/>
      <c r="F5" s="19"/>
      <c r="G5" s="20">
        <f>'[1]Creditwest 2021'!G5+'[1] KAPİTAL SİGORTA A.Ş.2021'!G5+'[1]GÜVEN SİGORTA A.Ş.2021'!G5+'[1]ŞEKER SİGORTA LTD.2021'!G5+'[1]NORTHPRİME LTD.2021'!G5+'[1]GULF SİGORTA A.Ş.2021'!G5+'[1]ZİRVE SİGORTA LTD. 2021'!G5+'[1]ZÜRİH SİGORTA A.Ş.2021'!G5+'[1]TÜRK SİGORTA 2021'!G5+'[1]BEY SİGORTA 2021'!G5+'[1]DAĞLI SİGORTA 2021'!G5+'[1]AKFİNANS SİGORTA 2021'!G5+'[1]GOLD SİGORTA 2021'!G5+'[1]LİMASOLSİGORTA 2021'!G5+'[1]KIBRIS SİGORTA 2021'!G5+'[1]SEGURE 2021'!G5+'[1]GROUPAMA 2021'!G5+'[1]TÜRKİYE 2021'!G5+'[1]COMMERCİAL 2021'!G5+'[1]AXA 2021'!G5+'[1]CAN 2021'!G5+'[1]ANADOLU SİGORTA 2021'!G5+'[1]AS-CAN SİGORTA 2021'!G5+'[1]TOWER 2021'!G5+'[1]Kıbrıs Iktisat 2021'!G5+'[1]Universal 2021'!G5+'[1]Aveon 2021'!G5+'[1]EUROCITY 2021'!G5+'[1]Mapfree 2021'!G5+'[1]NEAR EAST SİGORTA 2021'!G5</f>
        <v>167129895.08999997</v>
      </c>
      <c r="H5" s="21"/>
      <c r="I5" s="16" t="s">
        <v>11</v>
      </c>
      <c r="J5" s="16" t="s">
        <v>12</v>
      </c>
      <c r="K5" s="16"/>
      <c r="L5" s="20">
        <f>'[1]Creditwest 2021'!L5+'[1] KAPİTAL SİGORTA A.Ş.2021'!L5+'[1]GÜVEN SİGORTA A.Ş.2021'!L5+'[1]ŞEKER SİGORTA LTD.2021'!L5+'[1]NORTHPRİME LTD.2021'!L5+'[1]GULF SİGORTA A.Ş.2021'!L5+'[1]ZİRVE SİGORTA LTD. 2021'!L5+'[1]ZÜRİH SİGORTA A.Ş.2021'!L5+'[1]TÜRK SİGORTA 2021'!L5+'[1]BEY SİGORTA 2021'!L5+'[1]DAĞLI SİGORTA 2021'!L5+'[1]AKFİNANS SİGORTA 2021'!L5+'[1]GOLD SİGORTA 2021'!L5+'[1]LİMASOLSİGORTA 2021'!L5+'[1]KIBRIS SİGORTA 2021'!L5+'[1]SEGURE 2021'!L5+'[1]GROUPAMA 2021'!L5+'[1]TÜRKİYE 2021'!L5+'[1]COMMERCİAL 2021'!L5+'[1]AXA 2021'!L5+'[1]CAN 2021'!L5+'[1]ANADOLU SİGORTA 2021'!L5+'[1]AS-CAN SİGORTA 2021'!L5+'[1]TOWER 2021'!L5+'[1]Kıbrıs Iktisat 2021'!L5+'[1]Universal 2021'!L5+'[1]Aveon 2021'!L5+'[1]EUROCITY 2021'!L5+'[1]Mapfree 2021'!L5+'[1]NEAR EAST SİGORTA 2021'!L5</f>
        <v>0</v>
      </c>
    </row>
    <row r="6" spans="1:12" x14ac:dyDescent="0.25">
      <c r="A6" s="18"/>
      <c r="B6" s="19" t="s">
        <v>13</v>
      </c>
      <c r="C6" s="19" t="s">
        <v>14</v>
      </c>
      <c r="D6" s="19"/>
      <c r="E6" s="19"/>
      <c r="F6" s="19"/>
      <c r="G6" s="20">
        <f>'[1]Creditwest 2021'!G6+'[1] KAPİTAL SİGORTA A.Ş.2021'!G6+'[1]GÜVEN SİGORTA A.Ş.2021'!G6+'[1]ŞEKER SİGORTA LTD.2021'!G6+'[1]NORTHPRİME LTD.2021'!G6+'[1]GULF SİGORTA A.Ş.2021'!G6+'[1]ZİRVE SİGORTA LTD. 2021'!G6+'[1]ZÜRİH SİGORTA A.Ş.2021'!G6+'[1]TÜRK SİGORTA 2021'!G6+'[1]BEY SİGORTA 2021'!G6+'[1]DAĞLI SİGORTA 2021'!G6+'[1]AKFİNANS SİGORTA 2021'!G6+'[1]GOLD SİGORTA 2021'!G6+'[1]LİMASOLSİGORTA 2021'!G6+'[1]KIBRIS SİGORTA 2021'!G6+'[1]SEGURE 2021'!G6+'[1]GROUPAMA 2021'!G6+'[1]TÜRKİYE 2021'!G6+'[1]COMMERCİAL 2021'!G6+'[1]AXA 2021'!G6+'[1]CAN 2021'!G6+'[1]ANADOLU SİGORTA 2021'!G6+'[1]AS-CAN SİGORTA 2021'!G6+'[1]TOWER 2021'!G6+'[1]Kıbrıs Iktisat 2021'!G6+'[1]Universal 2021'!G6+'[1]Aveon 2021'!G6+'[1]EUROCITY 2021'!G6+'[1]Mapfree 2021'!G6+'[1]NEAR EAST SİGORTA 2021'!G6</f>
        <v>49511978.700000003</v>
      </c>
      <c r="H6" s="21"/>
      <c r="I6" s="16" t="s">
        <v>13</v>
      </c>
      <c r="J6" s="16" t="s">
        <v>15</v>
      </c>
      <c r="K6" s="16"/>
      <c r="L6" s="20">
        <f>'[1]Creditwest 2021'!L6+'[1] KAPİTAL SİGORTA A.Ş.2021'!L6+'[1]GÜVEN SİGORTA A.Ş.2021'!L6+'[1]ŞEKER SİGORTA LTD.2021'!L6+'[1]NORTHPRİME LTD.2021'!L6+'[1]GULF SİGORTA A.Ş.2021'!L6+'[1]ZİRVE SİGORTA LTD. 2021'!L6+'[1]ZÜRİH SİGORTA A.Ş.2021'!L6+'[1]TÜRK SİGORTA 2021'!L6+'[1]BEY SİGORTA 2021'!L6+'[1]DAĞLI SİGORTA 2021'!L6+'[1]AKFİNANS SİGORTA 2021'!L6+'[1]GOLD SİGORTA 2021'!L6+'[1]LİMASOLSİGORTA 2021'!L6+'[1]KIBRIS SİGORTA 2021'!L6+'[1]SEGURE 2021'!L6+'[1]GROUPAMA 2021'!L6+'[1]TÜRKİYE 2021'!L6+'[1]COMMERCİAL 2021'!L6+'[1]AXA 2021'!L6+'[1]CAN 2021'!L6+'[1]ANADOLU SİGORTA 2021'!L6+'[1]AS-CAN SİGORTA 2021'!L6+'[1]TOWER 2021'!L6+'[1]Kıbrıs Iktisat 2021'!L6+'[1]Universal 2021'!L6+'[1]Aveon 2021'!L6+'[1]EUROCITY 2021'!L6+'[1]Mapfree 2021'!L6+'[1]NEAR EAST SİGORTA 2021'!L6</f>
        <v>33163634.029999997</v>
      </c>
    </row>
    <row r="7" spans="1:12" x14ac:dyDescent="0.25">
      <c r="A7" s="18"/>
      <c r="B7" s="19" t="s">
        <v>16</v>
      </c>
      <c r="C7" s="19" t="s">
        <v>17</v>
      </c>
      <c r="D7" s="19"/>
      <c r="E7" s="19"/>
      <c r="F7" s="19"/>
      <c r="G7" s="20">
        <f>'[1]Creditwest 2021'!G7+'[1] KAPİTAL SİGORTA A.Ş.2021'!G7+'[1]GÜVEN SİGORTA A.Ş.2021'!G7+'[1]ŞEKER SİGORTA LTD.2021'!G7+'[1]NORTHPRİME LTD.2021'!G7+'[1]GULF SİGORTA A.Ş.2021'!G7+'[1]ZİRVE SİGORTA LTD. 2021'!G7+'[1]ZÜRİH SİGORTA A.Ş.2021'!G7+'[1]TÜRK SİGORTA 2021'!G7+'[1]BEY SİGORTA 2021'!G7+'[1]DAĞLI SİGORTA 2021'!G7+'[1]AKFİNANS SİGORTA 2021'!G7+'[1]GOLD SİGORTA 2021'!G7+'[1]LİMASOLSİGORTA 2021'!G7+'[1]KIBRIS SİGORTA 2021'!G7+'[1]SEGURE 2021'!G7+'[1]GROUPAMA 2021'!G7+'[1]TÜRKİYE 2021'!G7+'[1]COMMERCİAL 2021'!G7+'[1]AXA 2021'!G7+'[1]CAN 2021'!G7+'[1]ANADOLU SİGORTA 2021'!G7+'[1]AS-CAN SİGORTA 2021'!G7+'[1]TOWER 2021'!G7+'[1]Kıbrıs Iktisat 2021'!G7+'[1]Universal 2021'!G7+'[1]Aveon 2021'!G7+'[1]EUROCITY 2021'!G7+'[1]Mapfree 2021'!G7+'[1]NEAR EAST SİGORTA 2021'!G7</f>
        <v>74973531.909999996</v>
      </c>
      <c r="H7" s="21"/>
      <c r="I7" s="16" t="s">
        <v>16</v>
      </c>
      <c r="J7" s="16" t="s">
        <v>18</v>
      </c>
      <c r="K7" s="16"/>
      <c r="L7" s="20">
        <f>'[1]Creditwest 2021'!L7+'[1] KAPİTAL SİGORTA A.Ş.2021'!L7+'[1]GÜVEN SİGORTA A.Ş.2021'!L7+'[1]ŞEKER SİGORTA LTD.2021'!L7+'[1]NORTHPRİME LTD.2021'!L7+'[1]GULF SİGORTA A.Ş.2021'!L7+'[1]ZİRVE SİGORTA LTD. 2021'!L7+'[1]ZÜRİH SİGORTA A.Ş.2021'!L7+'[1]TÜRK SİGORTA 2021'!L7+'[1]BEY SİGORTA 2021'!L7+'[1]DAĞLI SİGORTA 2021'!L7+'[1]AKFİNANS SİGORTA 2021'!L7+'[1]GOLD SİGORTA 2021'!L7+'[1]LİMASOLSİGORTA 2021'!L7+'[1]KIBRIS SİGORTA 2021'!L7+'[1]SEGURE 2021'!L7+'[1]GROUPAMA 2021'!L7+'[1]TÜRKİYE 2021'!L7+'[1]COMMERCİAL 2021'!L7+'[1]AXA 2021'!L7+'[1]CAN 2021'!L7+'[1]ANADOLU SİGORTA 2021'!L7+'[1]AS-CAN SİGORTA 2021'!L7+'[1]TOWER 2021'!L7+'[1]Kıbrıs Iktisat 2021'!L7+'[1]Universal 2021'!L7+'[1]Aveon 2021'!L7+'[1]EUROCITY 2021'!L7+'[1]Mapfree 2021'!L7+'[1]NEAR EAST SİGORTA 2021'!L7</f>
        <v>52837450.25999999</v>
      </c>
    </row>
    <row r="8" spans="1:12" x14ac:dyDescent="0.25">
      <c r="A8" s="18"/>
      <c r="B8" s="19" t="s">
        <v>19</v>
      </c>
      <c r="C8" s="19" t="s">
        <v>20</v>
      </c>
      <c r="D8" s="19"/>
      <c r="E8" s="19"/>
      <c r="F8" s="19"/>
      <c r="G8" s="20">
        <f>'[1]Creditwest 2021'!G8+'[1] KAPİTAL SİGORTA A.Ş.2021'!G8+'[1]GÜVEN SİGORTA A.Ş.2021'!G8+'[1]ŞEKER SİGORTA LTD.2021'!G8+'[1]NORTHPRİME LTD.2021'!G8+'[1]GULF SİGORTA A.Ş.2021'!G8+'[1]ZİRVE SİGORTA LTD. 2021'!G8+'[1]ZÜRİH SİGORTA A.Ş.2021'!G8+'[1]TÜRK SİGORTA 2021'!G8+'[1]BEY SİGORTA 2021'!G8+'[1]DAĞLI SİGORTA 2021'!G8+'[1]AKFİNANS SİGORTA 2021'!G8+'[1]GOLD SİGORTA 2021'!G8+'[1]LİMASOLSİGORTA 2021'!G8+'[1]KIBRIS SİGORTA 2021'!G8+'[1]SEGURE 2021'!G8+'[1]GROUPAMA 2021'!G8+'[1]TÜRKİYE 2021'!G8+'[1]COMMERCİAL 2021'!G8+'[1]AXA 2021'!G8+'[1]CAN 2021'!G8+'[1]ANADOLU SİGORTA 2021'!G8+'[1]AS-CAN SİGORTA 2021'!G8+'[1]TOWER 2021'!G8+'[1]Kıbrıs Iktisat 2021'!G8+'[1]Universal 2021'!G8+'[1]Aveon 2021'!G8+'[1]EUROCITY 2021'!G8+'[1]Mapfree 2021'!G8+'[1]NEAR EAST SİGORTA 2021'!G8</f>
        <v>184622786.64999998</v>
      </c>
      <c r="H8" s="21"/>
      <c r="I8" s="16"/>
      <c r="J8" s="16"/>
      <c r="K8" s="16"/>
      <c r="L8" s="22"/>
    </row>
    <row r="9" spans="1:12" x14ac:dyDescent="0.25">
      <c r="A9" s="19"/>
      <c r="B9" s="19"/>
      <c r="C9" s="19"/>
      <c r="D9" s="19"/>
      <c r="E9" s="19"/>
      <c r="F9" s="19"/>
      <c r="G9" s="20"/>
      <c r="H9" s="21" t="s">
        <v>21</v>
      </c>
      <c r="I9" s="23" t="s">
        <v>22</v>
      </c>
      <c r="J9" s="23"/>
      <c r="K9" s="16"/>
      <c r="L9" s="24">
        <f>L11+L14+L18</f>
        <v>350971538.91000003</v>
      </c>
    </row>
    <row r="10" spans="1:12" x14ac:dyDescent="0.25">
      <c r="A10" s="18" t="s">
        <v>21</v>
      </c>
      <c r="B10" s="18" t="s">
        <v>23</v>
      </c>
      <c r="C10" s="18"/>
      <c r="D10" s="18"/>
      <c r="E10" s="18"/>
      <c r="F10" s="19"/>
      <c r="G10" s="25">
        <f>G11-G12</f>
        <v>22220150.060000002</v>
      </c>
      <c r="H10" s="21" t="s">
        <v>24</v>
      </c>
      <c r="I10" s="16" t="s">
        <v>25</v>
      </c>
      <c r="J10" s="16"/>
      <c r="K10" s="16"/>
      <c r="L10" s="26">
        <f>L11+L14</f>
        <v>349937087.85000002</v>
      </c>
    </row>
    <row r="11" spans="1:12" x14ac:dyDescent="0.25">
      <c r="A11" s="18"/>
      <c r="B11" s="19" t="s">
        <v>6</v>
      </c>
      <c r="C11" s="19" t="s">
        <v>26</v>
      </c>
      <c r="D11" s="19"/>
      <c r="E11" s="19"/>
      <c r="F11" s="19"/>
      <c r="G11" s="20">
        <f>'[1]Creditwest 2021'!G11+'[1] KAPİTAL SİGORTA A.Ş.2021'!G11+'[1]GÜVEN SİGORTA A.Ş.2021'!G11+'[1]ŞEKER SİGORTA LTD.2021'!G11+'[1]NORTHPRİME LTD.2021'!G11+'[1]GULF SİGORTA A.Ş.2021'!G11+'[1]ZİRVE SİGORTA LTD. 2021'!G11+'[1]ZÜRİH SİGORTA A.Ş.2021'!G11+'[1]TÜRK SİGORTA 2021'!G11+'[1]BEY SİGORTA 2021'!G11+'[1]DAĞLI SİGORTA 2021'!G11+'[1]AKFİNANS SİGORTA 2021'!G11+'[1]GOLD SİGORTA 2021'!G11+'[1]LİMASOLSİGORTA 2021'!G11+'[1]KIBRIS SİGORTA 2021'!G11+'[1]SEGURE 2021'!G11+'[1]GROUPAMA 2021'!G11+'[1]TÜRKİYE 2021'!G11+'[1]COMMERCİAL 2021'!G11+'[1]AXA 2021'!G11+'[1]CAN 2021'!G11+'[1]ANADOLU SİGORTA 2021'!G11+'[1]AS-CAN SİGORTA 2021'!G11+'[1]TOWER 2021'!G11+'[1]Kıbrıs Iktisat 2021'!G11+'[1]Universal 2021'!G11+'[1]Aveon 2021'!G11+'[1]EUROCITY 2021'!G11+'[1]Mapfree 2021'!G11+'[1]NEAR EAST SİGORTA 2021'!G11</f>
        <v>24586111.57</v>
      </c>
      <c r="H11" s="21"/>
      <c r="I11" s="16" t="s">
        <v>6</v>
      </c>
      <c r="J11" s="16" t="s">
        <v>27</v>
      </c>
      <c r="K11" s="16"/>
      <c r="L11" s="26">
        <f>L12-L13</f>
        <v>244176305.25000006</v>
      </c>
    </row>
    <row r="12" spans="1:12" x14ac:dyDescent="0.25">
      <c r="A12" s="18"/>
      <c r="B12" s="19" t="s">
        <v>9</v>
      </c>
      <c r="C12" s="19" t="s">
        <v>28</v>
      </c>
      <c r="D12" s="19"/>
      <c r="E12" s="19"/>
      <c r="F12" s="19" t="s">
        <v>29</v>
      </c>
      <c r="G12" s="20">
        <f>'[1]Creditwest 2021'!G12+'[1] KAPİTAL SİGORTA A.Ş.2021'!G12+'[1]GÜVEN SİGORTA A.Ş.2021'!G12+'[1]ŞEKER SİGORTA LTD.2021'!G12+'[1]NORTHPRİME LTD.2021'!G12+'[1]GULF SİGORTA A.Ş.2021'!G12+'[1]ZİRVE SİGORTA LTD. 2021'!G12+'[1]ZÜRİH SİGORTA A.Ş.2021'!G12+'[1]TÜRK SİGORTA 2021'!G12+'[1]BEY SİGORTA 2021'!G12+'[1]DAĞLI SİGORTA 2021'!G12+'[1]AKFİNANS SİGORTA 2021'!G12+'[1]GOLD SİGORTA 2021'!G12+'[1]LİMASOLSİGORTA 2021'!G12+'[1]KIBRIS SİGORTA 2021'!G12+'[1]SEGURE 2021'!G12+'[1]GROUPAMA 2021'!G12+'[1]TÜRKİYE 2021'!G12+'[1]COMMERCİAL 2021'!G12+'[1]AXA 2021'!G12+'[1]CAN 2021'!G12+'[1]ANADOLU SİGORTA 2021'!G12+'[1]AS-CAN SİGORTA 2021'!G12+'[1]TOWER 2021'!G12+'[1]Kıbrıs Iktisat 2021'!G12+'[1]Universal 2021'!G12+'[1]Aveon 2021'!G12+'[1]EUROCITY 2021'!G12+'[1]Mapfree 2021'!G12+'[1]NEAR EAST SİGORTA 2021'!G12</f>
        <v>2365961.5099999998</v>
      </c>
      <c r="H12" s="21"/>
      <c r="I12" s="16"/>
      <c r="J12" s="16" t="s">
        <v>27</v>
      </c>
      <c r="K12" s="16"/>
      <c r="L12" s="20">
        <f>'[1]Creditwest 2021'!L12+'[1] KAPİTAL SİGORTA A.Ş.2021'!L12+'[1]GÜVEN SİGORTA A.Ş.2021'!L12+'[1]ŞEKER SİGORTA LTD.2021'!L12+'[1]NORTHPRİME LTD.2021'!L12+'[1]GULF SİGORTA A.Ş.2021'!L12+'[1]ZİRVE SİGORTA LTD. 2021'!L12+'[1]ZÜRİH SİGORTA A.Ş.2021'!L12+'[1]TÜRK SİGORTA 2021'!L12+'[1]BEY SİGORTA 2021'!L12+'[1]DAĞLI SİGORTA 2021'!L12+'[1]AKFİNANS SİGORTA 2021'!L12+'[1]GOLD SİGORTA 2021'!L12+'[1]LİMASOLSİGORTA 2021'!L12+'[1]KIBRIS SİGORTA 2021'!L12+'[1]SEGURE 2021'!L12+'[1]GROUPAMA 2021'!L12+'[1]TÜRKİYE 2021'!L12+'[1]COMMERCİAL 2021'!L12+'[1]AXA 2021'!L12+'[1]CAN 2021'!L12+'[1]ANADOLU SİGORTA 2021'!L12+'[1]AS-CAN SİGORTA 2021'!L12+'[1]TOWER 2021'!L12+'[1]Kıbrıs Iktisat 2021'!L12+'[1]Universal 2021'!L12+'[1]Aveon 2021'!L12+'[1]EUROCITY 2021'!L12+'[1]Mapfree 2021'!L12+'[1]NEAR EAST SİGORTA 2021'!L12</f>
        <v>315823398.07000005</v>
      </c>
    </row>
    <row r="13" spans="1:12" x14ac:dyDescent="0.25">
      <c r="A13" s="19"/>
      <c r="B13" s="19"/>
      <c r="C13" s="19"/>
      <c r="D13" s="19"/>
      <c r="E13" s="19"/>
      <c r="F13" s="19"/>
      <c r="G13" s="20"/>
      <c r="H13" s="21"/>
      <c r="I13" s="16"/>
      <c r="J13" s="16" t="s">
        <v>30</v>
      </c>
      <c r="K13" s="19" t="s">
        <v>29</v>
      </c>
      <c r="L13" s="20">
        <f>'[1]Creditwest 2021'!L13+'[1] KAPİTAL SİGORTA A.Ş.2021'!L13+'[1]GÜVEN SİGORTA A.Ş.2021'!L13+'[1]ŞEKER SİGORTA LTD.2021'!L13+'[1]NORTHPRİME LTD.2021'!L13+'[1]GULF SİGORTA A.Ş.2021'!L13+'[1]ZİRVE SİGORTA LTD. 2021'!L13+'[1]ZÜRİH SİGORTA A.Ş.2021'!L13+'[1]TÜRK SİGORTA 2021'!L13+'[1]BEY SİGORTA 2021'!L13+'[1]DAĞLI SİGORTA 2021'!L13+'[1]AKFİNANS SİGORTA 2021'!L13+'[1]GOLD SİGORTA 2021'!L13+'[1]LİMASOLSİGORTA 2021'!L13+'[1]KIBRIS SİGORTA 2021'!L13+'[1]SEGURE 2021'!L13+'[1]GROUPAMA 2021'!L13+'[1]TÜRKİYE 2021'!L13+'[1]COMMERCİAL 2021'!L13+'[1]AXA 2021'!L13+'[1]CAN 2021'!L13+'[1]ANADOLU SİGORTA 2021'!L13+'[1]AS-CAN SİGORTA 2021'!L13+'[1]TOWER 2021'!L13+'[1]Kıbrıs Iktisat 2021'!L13+'[1]Universal 2021'!L13+'[1]Aveon 2021'!L13+'[1]EUROCITY 2021'!L13+'[1]Mapfree 2021'!L13+'[1]NEAR EAST SİGORTA 2021'!L13</f>
        <v>71647092.820000008</v>
      </c>
    </row>
    <row r="14" spans="1:12" x14ac:dyDescent="0.25">
      <c r="A14" s="18" t="s">
        <v>31</v>
      </c>
      <c r="B14" s="18" t="s">
        <v>32</v>
      </c>
      <c r="C14" s="18"/>
      <c r="D14" s="18"/>
      <c r="E14" s="18"/>
      <c r="F14" s="19"/>
      <c r="G14" s="25">
        <f>G15-G16+G17-G18+G19+G20+G21</f>
        <v>276093634.45000005</v>
      </c>
      <c r="H14" s="21"/>
      <c r="I14" s="16" t="s">
        <v>9</v>
      </c>
      <c r="J14" s="16" t="s">
        <v>33</v>
      </c>
      <c r="K14" s="16"/>
      <c r="L14" s="26">
        <f>L15-L16+L17</f>
        <v>105760782.59999999</v>
      </c>
    </row>
    <row r="15" spans="1:12" x14ac:dyDescent="0.25">
      <c r="A15" s="18"/>
      <c r="B15" s="19" t="s">
        <v>34</v>
      </c>
      <c r="C15" s="19" t="s">
        <v>35</v>
      </c>
      <c r="D15" s="19"/>
      <c r="E15" s="19"/>
      <c r="F15" s="19"/>
      <c r="G15" s="20">
        <f>'[1]Creditwest 2021'!G15+'[1] KAPİTAL SİGORTA A.Ş.2021'!G15+'[1]GÜVEN SİGORTA A.Ş.2021'!G15+'[1]ŞEKER SİGORTA LTD.2021'!G15+'[1]NORTHPRİME LTD.2021'!G15+'[1]GULF SİGORTA A.Ş.2021'!G15+'[1]ZİRVE SİGORTA LTD. 2021'!G15+'[1]ZÜRİH SİGORTA A.Ş.2021'!G15+'[1]TÜRK SİGORTA 2021'!G15+'[1]BEY SİGORTA 2021'!G15+'[1]DAĞLI SİGORTA 2021'!G15+'[1]AKFİNANS SİGORTA 2021'!G15+'[1]GOLD SİGORTA 2021'!G15+'[1]LİMASOLSİGORTA 2021'!G15+'[1]KIBRIS SİGORTA 2021'!G15+'[1]SEGURE 2021'!G15+'[1]GROUPAMA 2021'!G15+'[1]TÜRKİYE 2021'!G15+'[1]COMMERCİAL 2021'!G15+'[1]AXA 2021'!G15+'[1]CAN 2021'!G15+'[1]ANADOLU SİGORTA 2021'!G15+'[1]AS-CAN SİGORTA 2021'!G15+'[1]TOWER 2021'!G15+'[1]Kıbrıs Iktisat 2021'!G15+'[1]Universal 2021'!G15+'[1]Aveon 2021'!G15+'[1]EUROCITY 2021'!G15+'[1]Mapfree 2021'!G15+'[1]NEAR EAST SİGORTA 2021'!G15</f>
        <v>99120877.040000007</v>
      </c>
      <c r="H15" s="21"/>
      <c r="I15" s="16"/>
      <c r="J15" s="16" t="s">
        <v>33</v>
      </c>
      <c r="K15" s="16"/>
      <c r="L15" s="20">
        <f>'[1]Creditwest 2021'!L15+'[1] KAPİTAL SİGORTA A.Ş.2021'!L15+'[1]GÜVEN SİGORTA A.Ş.2021'!L15+'[1]ŞEKER SİGORTA LTD.2021'!L15+'[1]NORTHPRİME LTD.2021'!L15+'[1]GULF SİGORTA A.Ş.2021'!L15+'[1]ZİRVE SİGORTA LTD. 2021'!L15+'[1]ZÜRİH SİGORTA A.Ş.2021'!L15+'[1]TÜRK SİGORTA 2021'!L15+'[1]BEY SİGORTA 2021'!L15+'[1]DAĞLI SİGORTA 2021'!L15+'[1]AKFİNANS SİGORTA 2021'!L15+'[1]GOLD SİGORTA 2021'!L15+'[1]LİMASOLSİGORTA 2021'!L15+'[1]KIBRIS SİGORTA 2021'!L15+'[1]SEGURE 2021'!L15+'[1]GROUPAMA 2021'!L15+'[1]TÜRKİYE 2021'!L15+'[1]COMMERCİAL 2021'!L15+'[1]AXA 2021'!L15+'[1]CAN 2021'!L15+'[1]ANADOLU SİGORTA 2021'!L15+'[1]AS-CAN SİGORTA 2021'!L15+'[1]TOWER 2021'!L15+'[1]Kıbrıs Iktisat 2021'!L15+'[1]Universal 2021'!L15+'[1]Aveon 2021'!L15+'[1]EUROCITY 2021'!L15+'[1]Mapfree 2021'!L15+'[1]NEAR EAST SİGORTA 2021'!L15</f>
        <v>145048671.94</v>
      </c>
    </row>
    <row r="16" spans="1:12" x14ac:dyDescent="0.25">
      <c r="A16" s="18"/>
      <c r="B16" s="19"/>
      <c r="C16" s="19" t="s">
        <v>36</v>
      </c>
      <c r="D16" s="19"/>
      <c r="E16" s="19"/>
      <c r="F16" s="19" t="s">
        <v>29</v>
      </c>
      <c r="G16" s="20">
        <f>'[1]Creditwest 2021'!G16+'[1] KAPİTAL SİGORTA A.Ş.2021'!G16+'[1]GÜVEN SİGORTA A.Ş.2021'!G16+'[1]ŞEKER SİGORTA LTD.2021'!G16+'[1]NORTHPRİME LTD.2021'!G16+'[1]GULF SİGORTA A.Ş.2021'!G16+'[1]ZİRVE SİGORTA LTD. 2021'!G16+'[1]ZÜRİH SİGORTA A.Ş.2021'!G16+'[1]TÜRK SİGORTA 2021'!G16+'[1]BEY SİGORTA 2021'!G16+'[1]DAĞLI SİGORTA 2021'!G16+'[1]AKFİNANS SİGORTA 2021'!G16+'[1]GOLD SİGORTA 2021'!G16+'[1]LİMASOLSİGORTA 2021'!G16+'[1]KIBRIS SİGORTA 2021'!G16+'[1]SEGURE 2021'!G16+'[1]GROUPAMA 2021'!G16+'[1]TÜRKİYE 2021'!G16+'[1]COMMERCİAL 2021'!G16+'[1]AXA 2021'!G16+'[1]CAN 2021'!G16+'[1]ANADOLU SİGORTA 2021'!G16+'[1]AS-CAN SİGORTA 2021'!G16+'[1]TOWER 2021'!G16+'[1]Kıbrıs Iktisat 2021'!G16+'[1]Universal 2021'!G16+'[1]Aveon 2021'!G16+'[1]EUROCITY 2021'!G16+'[1]Mapfree 2021'!G16+'[1]NEAR EAST SİGORTA 2021'!G16</f>
        <v>592010.9800000001</v>
      </c>
      <c r="H16" s="21"/>
      <c r="I16" s="16"/>
      <c r="J16" s="16" t="s">
        <v>37</v>
      </c>
      <c r="K16" s="19" t="s">
        <v>29</v>
      </c>
      <c r="L16" s="20">
        <f>'[1]Creditwest 2021'!L16+'[1] KAPİTAL SİGORTA A.Ş.2021'!L16+'[1]GÜVEN SİGORTA A.Ş.2021'!L16+'[1]ŞEKER SİGORTA LTD.2021'!L16+'[1]NORTHPRİME LTD.2021'!L16+'[1]GULF SİGORTA A.Ş.2021'!L16+'[1]ZİRVE SİGORTA LTD. 2021'!L16+'[1]ZÜRİH SİGORTA A.Ş.2021'!L16+'[1]TÜRK SİGORTA 2021'!L16+'[1]BEY SİGORTA 2021'!L16+'[1]DAĞLI SİGORTA 2021'!L16+'[1]AKFİNANS SİGORTA 2021'!L16+'[1]GOLD SİGORTA 2021'!L16+'[1]LİMASOLSİGORTA 2021'!L16+'[1]KIBRIS SİGORTA 2021'!L16+'[1]SEGURE 2021'!L16+'[1]GROUPAMA 2021'!L16+'[1]TÜRKİYE 2021'!L16+'[1]COMMERCİAL 2021'!L16+'[1]AXA 2021'!L16+'[1]CAN 2021'!L16+'[1]ANADOLU SİGORTA 2021'!L16+'[1]AS-CAN SİGORTA 2021'!L16+'[1]TOWER 2021'!L16+'[1]Kıbrıs Iktisat 2021'!L16+'[1]Universal 2021'!L16+'[1]Aveon 2021'!L16+'[1]EUROCITY 2021'!L16+'[1]Mapfree 2021'!L16+'[1]NEAR EAST SİGORTA 2021'!L16</f>
        <v>40316872.420000002</v>
      </c>
    </row>
    <row r="17" spans="1:12" x14ac:dyDescent="0.25">
      <c r="A17" s="18"/>
      <c r="B17" s="19" t="s">
        <v>9</v>
      </c>
      <c r="C17" s="19" t="s">
        <v>38</v>
      </c>
      <c r="D17" s="19"/>
      <c r="E17" s="19"/>
      <c r="F17" s="19"/>
      <c r="G17" s="20">
        <f>'[1]Creditwest 2021'!G17+'[1] KAPİTAL SİGORTA A.Ş.2021'!G17+'[1]GÜVEN SİGORTA A.Ş.2021'!G17+'[1]ŞEKER SİGORTA LTD.2021'!G17+'[1]NORTHPRİME LTD.2021'!G17+'[1]GULF SİGORTA A.Ş.2021'!G17+'[1]ZİRVE SİGORTA LTD. 2021'!G17+'[1]ZÜRİH SİGORTA A.Ş.2021'!G17+'[1]TÜRK SİGORTA 2021'!G17+'[1]BEY SİGORTA 2021'!G17+'[1]DAĞLI SİGORTA 2021'!G17+'[1]AKFİNANS SİGORTA 2021'!G17+'[1]GOLD SİGORTA 2021'!G17+'[1]LİMASOLSİGORTA 2021'!G17+'[1]KIBRIS SİGORTA 2021'!G17+'[1]SEGURE 2021'!G17+'[1]GROUPAMA 2021'!G17+'[1]TÜRKİYE 2021'!G17+'[1]COMMERCİAL 2021'!G17+'[1]AXA 2021'!G17+'[1]CAN 2021'!G17+'[1]ANADOLU SİGORTA 2021'!G17+'[1]AS-CAN SİGORTA 2021'!G17+'[1]TOWER 2021'!G17+'[1]Kıbrıs Iktisat 2021'!G17+'[1]Universal 2021'!G17+'[1]Aveon 2021'!G17+'[1]EUROCITY 2021'!G17+'[1]Mapfree 2021'!G17+'[1]NEAR EAST SİGORTA 2021'!G17</f>
        <v>149230140.44000003</v>
      </c>
      <c r="H17" s="21"/>
      <c r="I17" s="16" t="s">
        <v>13</v>
      </c>
      <c r="J17" s="16" t="s">
        <v>39</v>
      </c>
      <c r="K17" s="16"/>
      <c r="L17" s="20">
        <f>'[1]Creditwest 2021'!L17+'[1] KAPİTAL SİGORTA A.Ş.2021'!L17+'[1]GÜVEN SİGORTA A.Ş.2021'!L17+'[1]ŞEKER SİGORTA LTD.2021'!L17+'[1]NORTHPRİME LTD.2021'!L17+'[1]GULF SİGORTA A.Ş.2021'!L17+'[1]ZİRVE SİGORTA LTD. 2021'!L17+'[1]ZÜRİH SİGORTA A.Ş.2021'!L17+'[1]TÜRK SİGORTA 2021'!L17+'[1]BEY SİGORTA 2021'!L17+'[1]DAĞLI SİGORTA 2021'!L17+'[1]AKFİNANS SİGORTA 2021'!L17+'[1]GOLD SİGORTA 2021'!L17+'[1]LİMASOLSİGORTA 2021'!L17+'[1]KIBRIS SİGORTA 2021'!L17+'[1]SEGURE 2021'!L17+'[1]GROUPAMA 2021'!L17+'[1]TÜRKİYE 2021'!L17+'[1]COMMERCİAL 2021'!L17+'[1]AXA 2021'!L17+'[1]CAN 2021'!L17+'[1]ANADOLU SİGORTA 2021'!L17+'[1]AS-CAN SİGORTA 2021'!L17+'[1]TOWER 2021'!L17+'[1]Kıbrıs Iktisat 2021'!L17+'[1]Universal 2021'!L17+'[1]Aveon 2021'!L17+'[1]EUROCITY 2021'!L17+'[1]Mapfree 2021'!L17+'[1]NEAR EAST SİGORTA 2021'!L17</f>
        <v>1028983.0800000001</v>
      </c>
    </row>
    <row r="18" spans="1:12" x14ac:dyDescent="0.25">
      <c r="A18" s="18"/>
      <c r="B18" s="19"/>
      <c r="C18" s="19" t="s">
        <v>40</v>
      </c>
      <c r="D18" s="19"/>
      <c r="E18" s="19"/>
      <c r="F18" s="19" t="s">
        <v>29</v>
      </c>
      <c r="G18" s="20">
        <f>'[1]Creditwest 2021'!G18+'[1] KAPİTAL SİGORTA A.Ş.2021'!G18+'[1]GÜVEN SİGORTA A.Ş.2021'!G18+'[1]ŞEKER SİGORTA LTD.2021'!G18+'[1]NORTHPRİME LTD.2021'!G18+'[1]GULF SİGORTA A.Ş.2021'!G18+'[1]ZİRVE SİGORTA LTD. 2021'!G18+'[1]ZÜRİH SİGORTA A.Ş.2021'!G18+'[1]TÜRK SİGORTA 2021'!G18+'[1]BEY SİGORTA 2021'!G18+'[1]DAĞLI SİGORTA 2021'!G18+'[1]AKFİNANS SİGORTA 2021'!G18+'[1]GOLD SİGORTA 2021'!G18+'[1]LİMASOLSİGORTA 2021'!G18+'[1]KIBRIS SİGORTA 2021'!G18+'[1]SEGURE 2021'!G18+'[1]GROUPAMA 2021'!G18+'[1]TÜRKİYE 2021'!G18+'[1]COMMERCİAL 2021'!G18+'[1]AXA 2021'!G18+'[1]CAN 2021'!G18+'[1]ANADOLU SİGORTA 2021'!G18+'[1]AS-CAN SİGORTA 2021'!G18+'[1]TOWER 2021'!G18+'[1]Kıbrıs Iktisat 2021'!G18+'[1]Universal 2021'!G18+'[1]Aveon 2021'!G18+'[1]EUROCITY 2021'!G18+'[1]Mapfree 2021'!G18+'[1]NEAR EAST SİGORTA 2021'!G18</f>
        <v>2203840.5699999998</v>
      </c>
      <c r="H18" s="21" t="s">
        <v>41</v>
      </c>
      <c r="I18" s="16" t="s">
        <v>42</v>
      </c>
      <c r="J18" s="16"/>
      <c r="K18" s="16"/>
      <c r="L18" s="20">
        <f>'[1]Creditwest 2021'!L18+'[1] KAPİTAL SİGORTA A.Ş.2021'!L18+'[1]GÜVEN SİGORTA A.Ş.2021'!L18+'[1]ŞEKER SİGORTA LTD.2021'!L18+'[1]NORTHPRİME LTD.2021'!L18+'[1]GULF SİGORTA A.Ş.2021'!L18+'[1]ZİRVE SİGORTA LTD. 2021'!L18+'[1]ZÜRİH SİGORTA A.Ş.2021'!L18+'[1]TÜRK SİGORTA 2021'!L18+'[1]BEY SİGORTA 2021'!L18+'[1]DAĞLI SİGORTA 2021'!L18+'[1]AKFİNANS SİGORTA 2021'!L18+'[1]GOLD SİGORTA 2021'!L18+'[1]LİMASOLSİGORTA 2021'!L18+'[1]KIBRIS SİGORTA 2021'!L18+'[1]SEGURE 2021'!L18+'[1]GROUPAMA 2021'!L18+'[1]TÜRKİYE 2021'!L18+'[1]COMMERCİAL 2021'!L18+'[1]AXA 2021'!L18+'[1]CAN 2021'!L18+'[1]ANADOLU SİGORTA 2021'!L18+'[1]AS-CAN SİGORTA 2021'!L18+'[1]TOWER 2021'!L18+'[1]Kıbrıs Iktisat 2021'!L18+'[1]Universal 2021'!L18+'[1]Aveon 2021'!L18+'[1]EUROCITY 2021'!L18+'[1]Mapfree 2021'!L18+'[1]NEAR EAST SİGORTA 2021'!L18</f>
        <v>1034451.0600000015</v>
      </c>
    </row>
    <row r="19" spans="1:12" x14ac:dyDescent="0.25">
      <c r="A19" s="18"/>
      <c r="B19" s="19" t="s">
        <v>13</v>
      </c>
      <c r="C19" s="19" t="s">
        <v>8</v>
      </c>
      <c r="D19" s="19"/>
      <c r="E19" s="19"/>
      <c r="F19" s="19"/>
      <c r="G19" s="20">
        <f>'[1]Creditwest 2021'!G19+'[1] KAPİTAL SİGORTA A.Ş.2021'!G19+'[1]GÜVEN SİGORTA A.Ş.2021'!G19+'[1]ŞEKER SİGORTA LTD.2021'!G19+'[1]NORTHPRİME LTD.2021'!G19+'[1]GULF SİGORTA A.Ş.2021'!G19+'[1]ZİRVE SİGORTA LTD. 2021'!G19+'[1]ZÜRİH SİGORTA A.Ş.2021'!G19+'[1]TÜRK SİGORTA 2021'!G19+'[1]BEY SİGORTA 2021'!G19+'[1]DAĞLI SİGORTA 2021'!G19+'[1]AKFİNANS SİGORTA 2021'!G19+'[1]GOLD SİGORTA 2021'!G19+'[1]LİMASOLSİGORTA 2021'!G19+'[1]KIBRIS SİGORTA 2021'!G19+'[1]SEGURE 2021'!G19+'[1]GROUPAMA 2021'!G19+'[1]TÜRKİYE 2021'!G19+'[1]COMMERCİAL 2021'!G19+'[1]AXA 2021'!G19+'[1]CAN 2021'!G19+'[1]ANADOLU SİGORTA 2021'!G19+'[1]AS-CAN SİGORTA 2021'!G19+'[1]TOWER 2021'!G19+'[1]Kıbrıs Iktisat 2021'!G19+'[1]Universal 2021'!G19+'[1]Aveon 2021'!G19+'[1]EUROCITY 2021'!G19+'[1]Mapfree 2021'!G19+'[1]NEAR EAST SİGORTA 2021'!G19</f>
        <v>11694283.100000001</v>
      </c>
      <c r="H19" s="21"/>
      <c r="I19" s="16"/>
      <c r="J19" s="16"/>
      <c r="K19" s="16"/>
      <c r="L19" s="20"/>
    </row>
    <row r="20" spans="1:12" x14ac:dyDescent="0.25">
      <c r="A20" s="18"/>
      <c r="B20" s="19" t="s">
        <v>16</v>
      </c>
      <c r="C20" s="19" t="s">
        <v>43</v>
      </c>
      <c r="D20" s="19"/>
      <c r="E20" s="19"/>
      <c r="F20" s="19"/>
      <c r="G20" s="20">
        <f>'[1]Creditwest 2021'!G20+'[1] KAPİTAL SİGORTA A.Ş.2021'!G20+'[1]GÜVEN SİGORTA A.Ş.2021'!G20+'[1]ŞEKER SİGORTA LTD.2021'!G20+'[1]NORTHPRİME LTD.2021'!G20+'[1]GULF SİGORTA A.Ş.2021'!G20+'[1]ZİRVE SİGORTA LTD. 2021'!G20+'[1]ZÜRİH SİGORTA A.Ş.2021'!G20+'[1]TÜRK SİGORTA 2021'!G20+'[1]BEY SİGORTA 2021'!G20+'[1]DAĞLI SİGORTA 2021'!G20+'[1]AKFİNANS SİGORTA 2021'!G20+'[1]GOLD SİGORTA 2021'!G20+'[1]LİMASOLSİGORTA 2021'!G20+'[1]KIBRIS SİGORTA 2021'!G20+'[1]SEGURE 2021'!G20+'[1]GROUPAMA 2021'!G20+'[1]TÜRKİYE 2021'!G20+'[1]COMMERCİAL 2021'!G20+'[1]AXA 2021'!G20+'[1]CAN 2021'!G20+'[1]ANADOLU SİGORTA 2021'!G20+'[1]AS-CAN SİGORTA 2021'!G20+'[1]TOWER 2021'!G20+'[1]Kıbrıs Iktisat 2021'!G20+'[1]Universal 2021'!G20+'[1]Aveon 2021'!G20+'[1]EUROCITY 2021'!G20+'[1]Mapfree 2021'!G20+'[1]NEAR EAST SİGORTA 2021'!G20</f>
        <v>0</v>
      </c>
      <c r="H20" s="21" t="s">
        <v>31</v>
      </c>
      <c r="I20" s="23" t="s">
        <v>44</v>
      </c>
      <c r="J20" s="23"/>
      <c r="K20" s="16"/>
      <c r="L20" s="27">
        <f>'[1]Creditwest 2021'!L20+'[1] KAPİTAL SİGORTA A.Ş.2021'!L20+'[1]GÜVEN SİGORTA A.Ş.2021'!L20+'[1]ŞEKER SİGORTA LTD.2021'!L20+'[1]NORTHPRİME LTD.2021'!L20+'[1]GULF SİGORTA A.Ş.2021'!L20+'[1]ZİRVE SİGORTA LTD. 2021'!L20+'[1]ZÜRİH SİGORTA A.Ş.2021'!L20+'[1]TÜRK SİGORTA 2021'!L20+'[1]BEY SİGORTA 2021'!L20+'[1]DAĞLI SİGORTA 2021'!L20+'[1]AKFİNANS SİGORTA 2021'!L20+'[1]GOLD SİGORTA 2021'!L20+'[1]LİMASOLSİGORTA 2021'!L20+'[1]KIBRIS SİGORTA 2021'!L20+'[1]SEGURE 2021'!L20+'[1]GROUPAMA 2021'!L20+'[1]TÜRKİYE 2021'!L20+'[1]COMMERCİAL 2021'!L20+'[1]AXA 2021'!L20+'[1]CAN 2021'!L20+'[1]ANADOLU SİGORTA 2021'!L20+'[1]AS-CAN SİGORTA 2021'!L20+'[1]TOWER 2021'!L20+'[1]Kıbrıs Iktisat 2021'!L20+'[1]Universal 2021'!L20+'[1]Aveon 2021'!L20+'[1]EUROCITY 2021'!L20+'[1]Mapfree 2021'!L20+'[1]NEAR EAST SİGORTA 2021'!L20</f>
        <v>-5808108.959999999</v>
      </c>
    </row>
    <row r="21" spans="1:12" x14ac:dyDescent="0.25">
      <c r="A21" s="18"/>
      <c r="B21" s="19" t="s">
        <v>19</v>
      </c>
      <c r="C21" s="19" t="s">
        <v>45</v>
      </c>
      <c r="D21" s="19"/>
      <c r="E21" s="19"/>
      <c r="F21" s="19"/>
      <c r="G21" s="20">
        <f>'[1]Creditwest 2021'!G21+'[1] KAPİTAL SİGORTA A.Ş.2021'!G21+'[1]GÜVEN SİGORTA A.Ş.2021'!G21+'[1]ŞEKER SİGORTA LTD.2021'!G21+'[1]NORTHPRİME LTD.2021'!G21+'[1]GULF SİGORTA A.Ş.2021'!G21+'[1]ZİRVE SİGORTA LTD. 2021'!G21+'[1]ZÜRİH SİGORTA A.Ş.2021'!G21+'[1]TÜRK SİGORTA 2021'!G21+'[1]BEY SİGORTA 2021'!G21+'[1]DAĞLI SİGORTA 2021'!G21+'[1]AKFİNANS SİGORTA 2021'!G21+'[1]GOLD SİGORTA 2021'!G21+'[1]LİMASOLSİGORTA 2021'!G21+'[1]KIBRIS SİGORTA 2021'!G21+'[1]SEGURE 2021'!G21+'[1]GROUPAMA 2021'!G21+'[1]TÜRKİYE 2021'!G21+'[1]COMMERCİAL 2021'!G21+'[1]AXA 2021'!G21+'[1]CAN 2021'!G21+'[1]ANADOLU SİGORTA 2021'!G21+'[1]AS-CAN SİGORTA 2021'!G21+'[1]TOWER 2021'!G21+'[1]Kıbrıs Iktisat 2021'!G21+'[1]Universal 2021'!G21+'[1]Aveon 2021'!G21+'[1]EUROCITY 2021'!G21+'[1]Mapfree 2021'!G21+'[1]NEAR EAST SİGORTA 2021'!G21</f>
        <v>18844185.419999998</v>
      </c>
      <c r="H21" s="21"/>
      <c r="I21" s="16"/>
      <c r="J21" s="16"/>
      <c r="K21" s="16"/>
      <c r="L21" s="22"/>
    </row>
    <row r="22" spans="1:12" x14ac:dyDescent="0.25">
      <c r="A22" s="18"/>
      <c r="B22" s="19"/>
      <c r="C22" s="19"/>
      <c r="D22" s="19"/>
      <c r="E22" s="19"/>
      <c r="F22" s="19"/>
      <c r="G22" s="28"/>
      <c r="H22" s="21" t="s">
        <v>46</v>
      </c>
      <c r="I22" s="23" t="s">
        <v>47</v>
      </c>
      <c r="J22" s="23"/>
      <c r="K22" s="16"/>
      <c r="L22" s="24">
        <f>L23+L28+L29+L30+L32</f>
        <v>271001391.81</v>
      </c>
    </row>
    <row r="23" spans="1:12" x14ac:dyDescent="0.25">
      <c r="A23" s="18" t="s">
        <v>46</v>
      </c>
      <c r="B23" s="18" t="s">
        <v>48</v>
      </c>
      <c r="C23" s="18"/>
      <c r="D23" s="18"/>
      <c r="E23" s="18"/>
      <c r="F23" s="19"/>
      <c r="G23" s="29">
        <f>G24-G25</f>
        <v>10478076.109999999</v>
      </c>
      <c r="H23" s="21"/>
      <c r="I23" s="16" t="s">
        <v>6</v>
      </c>
      <c r="J23" s="16" t="s">
        <v>49</v>
      </c>
      <c r="K23" s="16"/>
      <c r="L23" s="20">
        <f>'[1]Creditwest 2021'!L23+'[1] KAPİTAL SİGORTA A.Ş.2021'!L23+'[1]GÜVEN SİGORTA A.Ş.2021'!L23+'[1]ŞEKER SİGORTA LTD.2021'!L23+'[1]NORTHPRİME LTD.2021'!L23+'[1]GULF SİGORTA A.Ş.2021'!L23+'[1]ZİRVE SİGORTA LTD. 2021'!L23+'[1]ZÜRİH SİGORTA A.Ş.2021'!L23+'[1]TÜRK SİGORTA 2021'!L23+'[1]BEY SİGORTA 2021'!L23+'[1]DAĞLI SİGORTA 2021'!L23+'[1]AKFİNANS SİGORTA 2021'!L23+'[1]GOLD SİGORTA 2021'!L23+'[1]LİMASOLSİGORTA 2021'!L23+'[1]KIBRIS SİGORTA 2021'!L23+'[1]SEGURE 2021'!L23+'[1]GROUPAMA 2021'!L23+'[1]TÜRKİYE 2021'!L23+'[1]COMMERCİAL 2021'!L23+'[1]AXA 2021'!L23+'[1]CAN 2021'!L23+'[1]ANADOLU SİGORTA 2021'!L23+'[1]AS-CAN SİGORTA 2021'!L23+'[1]TOWER 2021'!L23+'[1]Kıbrıs Iktisat 2021'!L23+'[1]Universal 2021'!L23+'[1]Aveon 2021'!L23+'[1]EUROCITY 2021'!L23+'[1]Mapfree 2021'!L23+'[1]NEAR EAST SİGORTA 2021'!L23</f>
        <v>201775156.53</v>
      </c>
    </row>
    <row r="24" spans="1:12" x14ac:dyDescent="0.25">
      <c r="A24" s="18"/>
      <c r="B24" s="19" t="s">
        <v>6</v>
      </c>
      <c r="C24" s="19" t="s">
        <v>50</v>
      </c>
      <c r="D24" s="19"/>
      <c r="E24" s="19"/>
      <c r="F24" s="19"/>
      <c r="G24" s="20">
        <f>'[1]Creditwest 2021'!G24+'[1] KAPİTAL SİGORTA A.Ş.2021'!G24+'[1]GÜVEN SİGORTA A.Ş.2021'!G24+'[1]ŞEKER SİGORTA LTD.2021'!G24+'[1]NORTHPRİME LTD.2021'!G24+'[1]GULF SİGORTA A.Ş.2021'!G24+'[1]ZİRVE SİGORTA LTD. 2021'!G24+'[1]ZÜRİH SİGORTA A.Ş.2021'!G24+'[1]TÜRK SİGORTA 2021'!G24+'[1]BEY SİGORTA 2021'!G24+'[1]DAĞLI SİGORTA 2021'!G24+'[1]AKFİNANS SİGORTA 2021'!G24+'[1]GOLD SİGORTA 2021'!G24+'[1]LİMASOLSİGORTA 2021'!G24+'[1]KIBRIS SİGORTA 2021'!G24+'[1]SEGURE 2021'!G24+'[1]GROUPAMA 2021'!G24+'[1]TÜRKİYE 2021'!G24+'[1]COMMERCİAL 2021'!G24+'[1]AXA 2021'!G24+'[1]CAN 2021'!G24+'[1]ANADOLU SİGORTA 2021'!G24+'[1]AS-CAN SİGORTA 2021'!G24+'[1]TOWER 2021'!G24+'[1]Kıbrıs Iktisat 2021'!G24+'[1]Universal 2021'!G24+'[1]Aveon 2021'!G24+'[1]EUROCITY 2021'!G24+'[1]Mapfree 2021'!G24+'[1]NEAR EAST SİGORTA 2021'!G24</f>
        <v>17941916.32</v>
      </c>
      <c r="H24" s="21"/>
      <c r="I24" s="16"/>
      <c r="J24" s="16" t="s">
        <v>51</v>
      </c>
      <c r="K24" s="16"/>
      <c r="L24" s="20">
        <f>'[1]Creditwest 2021'!L24+'[1] KAPİTAL SİGORTA A.Ş.2021'!L24+'[1]GÜVEN SİGORTA A.Ş.2021'!L24+'[1]ŞEKER SİGORTA LTD.2021'!L24+'[1]NORTHPRİME LTD.2021'!L24+'[1]GULF SİGORTA A.Ş.2021'!L24+'[1]ZİRVE SİGORTA LTD. 2021'!L24+'[1]ZÜRİH SİGORTA A.Ş.2021'!L24+'[1]TÜRK SİGORTA 2021'!L24+'[1]BEY SİGORTA 2021'!L24+'[1]DAĞLI SİGORTA 2021'!L24+'[1]AKFİNANS SİGORTA 2021'!L24+'[1]GOLD SİGORTA 2021'!L24+'[1]LİMASOLSİGORTA 2021'!L24+'[1]KIBRIS SİGORTA 2021'!L24+'[1]SEGURE 2021'!L24+'[1]GROUPAMA 2021'!L24+'[1]TÜRKİYE 2021'!L24+'[1]COMMERCİAL 2021'!L24+'[1]AXA 2021'!L24+'[1]CAN 2021'!L24+'[1]ANADOLU SİGORTA 2021'!L24+'[1]AS-CAN SİGORTA 2021'!L24+'[1]TOWER 2021'!L24+'[1]Kıbrıs Iktisat 2021'!L24+'[1]Universal 2021'!L24+'[1]Aveon 2021'!L24+'[1]EUROCITY 2021'!L24+'[1]Mapfree 2021'!L24+'[1]NEAR EAST SİGORTA 2021'!L24</f>
        <v>130110165.53</v>
      </c>
    </row>
    <row r="25" spans="1:12" x14ac:dyDescent="0.25">
      <c r="A25" s="18"/>
      <c r="B25" s="19"/>
      <c r="C25" s="19" t="s">
        <v>52</v>
      </c>
      <c r="D25" s="19"/>
      <c r="E25" s="19"/>
      <c r="F25" s="19" t="s">
        <v>29</v>
      </c>
      <c r="G25" s="20">
        <f>'[1]Creditwest 2021'!G25+'[1] KAPİTAL SİGORTA A.Ş.2021'!G25+'[1]GÜVEN SİGORTA A.Ş.2021'!G25+'[1]ŞEKER SİGORTA LTD.2021'!G25+'[1]NORTHPRİME LTD.2021'!G25+'[1]GULF SİGORTA A.Ş.2021'!G25+'[1]ZİRVE SİGORTA LTD. 2021'!G25+'[1]ZÜRİH SİGORTA A.Ş.2021'!G25+'[1]TÜRK SİGORTA 2021'!G25+'[1]BEY SİGORTA 2021'!G25+'[1]DAĞLI SİGORTA 2021'!G25+'[1]AKFİNANS SİGORTA 2021'!G25+'[1]GOLD SİGORTA 2021'!G25+'[1]LİMASOLSİGORTA 2021'!G25+'[1]KIBRIS SİGORTA 2021'!G25+'[1]SEGURE 2021'!G25+'[1]GROUPAMA 2021'!G25+'[1]TÜRKİYE 2021'!G25+'[1]COMMERCİAL 2021'!G25+'[1]AXA 2021'!G25+'[1]CAN 2021'!G25+'[1]ANADOLU SİGORTA 2021'!G25+'[1]AS-CAN SİGORTA 2021'!G25+'[1]TOWER 2021'!G25+'[1]Kıbrıs Iktisat 2021'!G25+'[1]Universal 2021'!G25+'[1]Aveon 2021'!G25+'[1]EUROCITY 2021'!G25+'[1]Mapfree 2021'!G25+'[1]NEAR EAST SİGORTA 2021'!G25</f>
        <v>7463840.2100000009</v>
      </c>
      <c r="H25" s="21"/>
      <c r="I25" s="16"/>
      <c r="J25" s="16" t="s">
        <v>53</v>
      </c>
      <c r="K25" s="19" t="s">
        <v>29</v>
      </c>
      <c r="L25" s="20">
        <f>'[1]Creditwest 2021'!L25+'[1] KAPİTAL SİGORTA A.Ş.2021'!L25+'[1]GÜVEN SİGORTA A.Ş.2021'!L25+'[1]ŞEKER SİGORTA LTD.2021'!L25+'[1]NORTHPRİME LTD.2021'!L25+'[1]GULF SİGORTA A.Ş.2021'!L25+'[1]ZİRVE SİGORTA LTD. 2021'!L25+'[1]ZÜRİH SİGORTA A.Ş.2021'!L25+'[1]TÜRK SİGORTA 2021'!L25+'[1]BEY SİGORTA 2021'!L25+'[1]DAĞLI SİGORTA 2021'!L25+'[1]AKFİNANS SİGORTA 2021'!L25+'[1]GOLD SİGORTA 2021'!L25+'[1]LİMASOLSİGORTA 2021'!L25+'[1]KIBRIS SİGORTA 2021'!L25+'[1]SEGURE 2021'!L25+'[1]GROUPAMA 2021'!L25+'[1]TÜRKİYE 2021'!L25+'[1]COMMERCİAL 2021'!L25+'[1]AXA 2021'!L25+'[1]CAN 2021'!L25+'[1]ANADOLU SİGORTA 2021'!L25+'[1]AS-CAN SİGORTA 2021'!L25+'[1]TOWER 2021'!L25+'[1]Kıbrıs Iktisat 2021'!L25+'[1]Universal 2021'!L25+'[1]Aveon 2021'!L25+'[1]EUROCITY 2021'!L25+'[1]Mapfree 2021'!L25+'[1]NEAR EAST SİGORTA 2021'!L25</f>
        <v>5033300</v>
      </c>
    </row>
    <row r="26" spans="1:12" x14ac:dyDescent="0.25">
      <c r="A26" s="18"/>
      <c r="B26" s="19"/>
      <c r="C26" s="19"/>
      <c r="D26" s="19"/>
      <c r="E26" s="19"/>
      <c r="F26" s="19"/>
      <c r="G26" s="22"/>
      <c r="H26" s="21"/>
      <c r="I26" s="16" t="s">
        <v>9</v>
      </c>
      <c r="J26" s="16" t="s">
        <v>54</v>
      </c>
      <c r="K26" s="16"/>
      <c r="L26" s="20">
        <f>'[1]Creditwest 2021'!L26+'[1] KAPİTAL SİGORTA A.Ş.2021'!L26+'[1]GÜVEN SİGORTA A.Ş.2021'!L26+'[1]ŞEKER SİGORTA LTD.2021'!L26+'[1]NORTHPRİME LTD.2021'!L26+'[1]GULF SİGORTA A.Ş.2021'!L26+'[1]ZİRVE SİGORTA LTD. 2021'!L26+'[1]ZÜRİH SİGORTA A.Ş.2021'!L26+'[1]TÜRK SİGORTA 2021'!L26+'[1]BEY SİGORTA 2021'!L26+'[1]DAĞLI SİGORTA 2021'!L26+'[1]AKFİNANS SİGORTA 2021'!L26+'[1]GOLD SİGORTA 2021'!L26+'[1]LİMASOLSİGORTA 2021'!L26+'[1]KIBRIS SİGORTA 2021'!L26+'[1]SEGURE 2021'!L26+'[1]GROUPAMA 2021'!L26+'[1]TÜRKİYE 2021'!L26+'[1]COMMERCİAL 2021'!L26+'[1]AXA 2021'!L26+'[1]CAN 2021'!L26+'[1]ANADOLU SİGORTA 2021'!L26+'[1]AS-CAN SİGORTA 2021'!L26+'[1]TOWER 2021'!L26+'[1]Kıbrıs Iktisat 2021'!L26+'[1]Universal 2021'!L26+'[1]Aveon 2021'!L26+'[1]EUROCITY 2021'!L26+'[1]Mapfree 2021'!L26+'[1]NEAR EAST SİGORTA 2021'!L26</f>
        <v>0</v>
      </c>
    </row>
    <row r="27" spans="1:12" x14ac:dyDescent="0.25">
      <c r="A27" s="18" t="s">
        <v>55</v>
      </c>
      <c r="B27" s="18" t="s">
        <v>56</v>
      </c>
      <c r="C27" s="18"/>
      <c r="D27" s="18"/>
      <c r="E27" s="18"/>
      <c r="F27" s="19"/>
      <c r="G27" s="29">
        <f>G28-G29-G30</f>
        <v>1639213.2500000002</v>
      </c>
      <c r="H27" s="21"/>
      <c r="I27" s="16" t="s">
        <v>13</v>
      </c>
      <c r="J27" s="16" t="s">
        <v>57</v>
      </c>
      <c r="K27" s="16"/>
      <c r="L27" s="20">
        <f>'[1]Creditwest 2021'!L27+'[1] KAPİTAL SİGORTA A.Ş.2021'!L27+'[1]GÜVEN SİGORTA A.Ş.2021'!L27+'[1]ŞEKER SİGORTA LTD.2021'!L27+'[1]NORTHPRİME LTD.2021'!L27+'[1]GULF SİGORTA A.Ş.2021'!L27+'[1]ZİRVE SİGORTA LTD. 2021'!L27+'[1]ZÜRİH SİGORTA A.Ş.2021'!L27+'[1]TÜRK SİGORTA 2021'!L27+'[1]BEY SİGORTA 2021'!L27+'[1]DAĞLI SİGORTA 2021'!L27+'[1]AKFİNANS SİGORTA 2021'!L27+'[1]GOLD SİGORTA 2021'!L27+'[1]LİMASOLSİGORTA 2021'!L27+'[1]KIBRIS SİGORTA 2021'!L27+'[1]SEGURE 2021'!L27+'[1]GROUPAMA 2021'!L27+'[1]TÜRKİYE 2021'!L27+'[1]COMMERCİAL 2021'!L27+'[1]AXA 2021'!L27+'[1]CAN 2021'!L27+'[1]ANADOLU SİGORTA 2021'!L27+'[1]AS-CAN SİGORTA 2021'!L27+'[1]TOWER 2021'!L27+'[1]Kıbrıs Iktisat 2021'!L27+'[1]Universal 2021'!L27+'[1]Aveon 2021'!L27+'[1]EUROCITY 2021'!L27+'[1]Mapfree 2021'!L27+'[1]NEAR EAST SİGORTA 2021'!L27</f>
        <v>0</v>
      </c>
    </row>
    <row r="28" spans="1:12" x14ac:dyDescent="0.25">
      <c r="A28" s="18"/>
      <c r="B28" s="19"/>
      <c r="C28" s="19" t="s">
        <v>58</v>
      </c>
      <c r="D28" s="19"/>
      <c r="E28" s="19"/>
      <c r="F28" s="19"/>
      <c r="G28" s="20">
        <f>'[1]Creditwest 2021'!G28+'[1] KAPİTAL SİGORTA A.Ş.2021'!G28+'[1]GÜVEN SİGORTA A.Ş.2021'!G28+'[1]ŞEKER SİGORTA LTD.2021'!G28+'[1]NORTHPRİME LTD.2021'!G28+'[1]GULF SİGORTA A.Ş.2021'!G28+'[1]ZİRVE SİGORTA LTD. 2021'!G28+'[1]ZÜRİH SİGORTA A.Ş.2021'!G28+'[1]TÜRK SİGORTA 2021'!G28+'[1]BEY SİGORTA 2021'!G28+'[1]DAĞLI SİGORTA 2021'!G28+'[1]AKFİNANS SİGORTA 2021'!G28+'[1]GOLD SİGORTA 2021'!G28+'[1]LİMASOLSİGORTA 2021'!G28+'[1]KIBRIS SİGORTA 2021'!G28+'[1]SEGURE 2021'!G28+'[1]GROUPAMA 2021'!G28+'[1]TÜRKİYE 2021'!G28+'[1]COMMERCİAL 2021'!G28+'[1]AXA 2021'!G28+'[1]CAN 2021'!G28+'[1]ANADOLU SİGORTA 2021'!G28+'[1]AS-CAN SİGORTA 2021'!G28+'[1]TOWER 2021'!G28+'[1]Kıbrıs Iktisat 2021'!G28+'[1]Universal 2021'!G28+'[1]Aveon 2021'!G28+'[1]EUROCITY 2021'!G28+'[1]Mapfree 2021'!G28</f>
        <v>2135610.41</v>
      </c>
      <c r="H28" s="21"/>
      <c r="I28" s="16" t="s">
        <v>16</v>
      </c>
      <c r="J28" s="16" t="s">
        <v>59</v>
      </c>
      <c r="K28" s="16"/>
      <c r="L28" s="20">
        <f>'[1]Creditwest 2021'!L28+'[1] KAPİTAL SİGORTA A.Ş.2021'!L28+'[1]GÜVEN SİGORTA A.Ş.2021'!L28+'[1]ŞEKER SİGORTA LTD.2021'!L28+'[1]NORTHPRİME LTD.2021'!L28+'[1]GULF SİGORTA A.Ş.2021'!L28+'[1]ZİRVE SİGORTA LTD. 2021'!L28+'[1]ZÜRİH SİGORTA A.Ş.2021'!L28+'[1]TÜRK SİGORTA 2021'!L28+'[1]BEY SİGORTA 2021'!L28+'[1]DAĞLI SİGORTA 2021'!L28+'[1]AKFİNANS SİGORTA 2021'!L28+'[1]GOLD SİGORTA 2021'!L28+'[1]LİMASOLSİGORTA 2021'!L28+'[1]KIBRIS SİGORTA 2021'!L28+'[1]SEGURE 2021'!L28+'[1]GROUPAMA 2021'!L28+'[1]TÜRKİYE 2021'!L28+'[1]COMMERCİAL 2021'!L28+'[1]AXA 2021'!L28+'[1]CAN 2021'!L28+'[1]ANADOLU SİGORTA 2021'!L28+'[1]AS-CAN SİGORTA 2021'!L28+'[1]TOWER 2021'!L28+'[1]Kıbrıs Iktisat 2021'!L28+'[1]Universal 2021'!L28+'[1]Aveon 2021'!L28+'[1]EUROCITY 2021'!L28+'[1]Mapfree 2021'!L28+'[1]NEAR EAST SİGORTA 2021'!L28</f>
        <v>25149805.659999996</v>
      </c>
    </row>
    <row r="29" spans="1:12" x14ac:dyDescent="0.25">
      <c r="A29" s="18"/>
      <c r="B29" s="19"/>
      <c r="C29" s="19" t="s">
        <v>60</v>
      </c>
      <c r="D29" s="19"/>
      <c r="E29" s="19"/>
      <c r="F29" s="19" t="s">
        <v>29</v>
      </c>
      <c r="G29" s="20">
        <f>'[1]Creditwest 2021'!G29+'[1] KAPİTAL SİGORTA A.Ş.2021'!G29+'[1]GÜVEN SİGORTA A.Ş.2021'!G29+'[1]ŞEKER SİGORTA LTD.2021'!G29+'[1]NORTHPRİME LTD.2021'!G29+'[1]GULF SİGORTA A.Ş.2021'!G29+'[1]ZİRVE SİGORTA LTD. 2021'!G29+'[1]ZÜRİH SİGORTA A.Ş.2021'!G29+'[1]TÜRK SİGORTA 2021'!G29+'[1]BEY SİGORTA 2021'!G29+'[1]DAĞLI SİGORTA 2021'!G29+'[1]AKFİNANS SİGORTA 2021'!G29+'[1]GOLD SİGORTA 2021'!G29+'[1]LİMASOLSİGORTA 2021'!G29+'[1]KIBRIS SİGORTA 2021'!G29+'[1]SEGURE 2021'!G29+'[1]GROUPAMA 2021'!G29+'[1]TÜRKİYE 2021'!G29+'[1]COMMERCİAL 2021'!G29+'[1]AXA 2021'!G29+'[1]CAN 2021'!G29+'[1]ANADOLU SİGORTA 2021'!G29+'[1]AS-CAN SİGORTA 2021'!G29+'[1]TOWER 2021'!G29+'[1]Kıbrıs Iktisat 2021'!G29+'[1]Universal 2021'!G29+'[1]Aveon 2021'!G29+'[1]EUROCITY 2021'!G29+'[1]Mapfree 2021'!G29</f>
        <v>496397.16</v>
      </c>
      <c r="H29" s="21"/>
      <c r="I29" s="16" t="s">
        <v>19</v>
      </c>
      <c r="J29" s="16" t="s">
        <v>61</v>
      </c>
      <c r="K29" s="16"/>
      <c r="L29" s="20">
        <f>'[1]Creditwest 2021'!L29+'[1] KAPİTAL SİGORTA A.Ş.2021'!L29+'[1]GÜVEN SİGORTA A.Ş.2021'!L29+'[1]ŞEKER SİGORTA LTD.2021'!L29+'[1]NORTHPRİME LTD.2021'!L29+'[1]GULF SİGORTA A.Ş.2021'!L29+'[1]ZİRVE SİGORTA LTD. 2021'!L29+'[1]ZÜRİH SİGORTA A.Ş.2021'!L29+'[1]TÜRK SİGORTA 2021'!L29+'[1]BEY SİGORTA 2021'!L29+'[1]DAĞLI SİGORTA 2021'!L29+'[1]AKFİNANS SİGORTA 2021'!L29+'[1]GOLD SİGORTA 2021'!L29+'[1]LİMASOLSİGORTA 2021'!L29+'[1]KIBRIS SİGORTA 2021'!L29+'[1]SEGURE 2021'!L29+'[1]GROUPAMA 2021'!L29+'[1]TÜRKİYE 2021'!L29+'[1]COMMERCİAL 2021'!L29+'[1]AXA 2021'!L29+'[1]CAN 2021'!L29+'[1]ANADOLU SİGORTA 2021'!L29+'[1]AS-CAN SİGORTA 2021'!L29+'[1]TOWER 2021'!L29+'[1]Kıbrıs Iktisat 2021'!L29+'[1]Universal 2021'!L29+'[1]Aveon 2021'!L29+'[1]EUROCITY 2021'!L29+'[1]Mapfree 2021'!L29+'[1]NEAR EAST SİGORTA 2021'!L29</f>
        <v>0</v>
      </c>
    </row>
    <row r="30" spans="1:12" x14ac:dyDescent="0.25">
      <c r="A30" s="18"/>
      <c r="B30" s="19"/>
      <c r="C30" s="19" t="s">
        <v>62</v>
      </c>
      <c r="D30" s="19"/>
      <c r="E30" s="19"/>
      <c r="F30" s="19" t="s">
        <v>29</v>
      </c>
      <c r="G30" s="20">
        <f>'[1]Creditwest 2021'!G30+'[1] KAPİTAL SİGORTA A.Ş.2021'!G30+'[1]GÜVEN SİGORTA A.Ş.2021'!G30+'[1]ŞEKER SİGORTA LTD.2021'!G30+'[1]NORTHPRİME LTD.2021'!G30+'[1]GULF SİGORTA A.Ş.2021'!G30+'[1]ZİRVE SİGORTA LTD. 2021'!G30+'[1]ZÜRİH SİGORTA A.Ş.2021'!G30+'[1]TÜRK SİGORTA 2021'!G30+'[1]BEY SİGORTA 2021'!G30+'[1]DAĞLI SİGORTA 2021'!G30+'[1]AKFİNANS SİGORTA 2021'!G30+'[1]GOLD SİGORTA 2021'!G30+'[1]LİMASOLSİGORTA 2021'!G30+'[1]KIBRIS SİGORTA 2021'!G30+'[1]SEGURE 2021'!G30+'[1]GROUPAMA 2021'!G30+'[1]TÜRKİYE 2021'!G30+'[1]COMMERCİAL 2021'!G30+'[1]AXA 2021'!G30+'[1]CAN 2021'!G30+'[1]ANADOLU SİGORTA 2021'!G30+'[1]AS-CAN SİGORTA 2021'!G30+'[1]TOWER 2021'!G30+'[1]Kıbrıs Iktisat 2021'!G30+'[1]Universal 2021'!G30+'[1]Aveon 2021'!G30+'[1]EUROCITY 2021'!G30+'[1]Mapfree 2021'!G30</f>
        <v>0</v>
      </c>
      <c r="H30" s="21"/>
      <c r="I30" s="16" t="s">
        <v>63</v>
      </c>
      <c r="J30" s="16" t="s">
        <v>64</v>
      </c>
      <c r="K30" s="16"/>
      <c r="L30" s="20">
        <f>'[1]Creditwest 2021'!L30+'[1] KAPİTAL SİGORTA A.Ş.2021'!L30+'[1]GÜVEN SİGORTA A.Ş.2021'!L30+'[1]ŞEKER SİGORTA LTD.2021'!L30+'[1]NORTHPRİME LTD.2021'!L30+'[1]GULF SİGORTA A.Ş.2021'!L30+'[1]ZİRVE SİGORTA LTD. 2021'!L30+'[1]ZÜRİH SİGORTA A.Ş.2021'!L30+'[1]TÜRK SİGORTA 2021'!L30+'[1]BEY SİGORTA 2021'!L30+'[1]DAĞLI SİGORTA 2021'!L30+'[1]AKFİNANS SİGORTA 2021'!L30+'[1]GOLD SİGORTA 2021'!L30+'[1]LİMASOLSİGORTA 2021'!L30+'[1]KIBRIS SİGORTA 2021'!L30+'[1]SEGURE 2021'!L30+'[1]GROUPAMA 2021'!L30+'[1]TÜRKİYE 2021'!L30+'[1]COMMERCİAL 2021'!L30+'[1]AXA 2021'!L30+'[1]CAN 2021'!L30+'[1]ANADOLU SİGORTA 2021'!L30+'[1]AS-CAN SİGORTA 2021'!L30+'[1]TOWER 2021'!L30+'[1]Kıbrıs Iktisat 2021'!L30+'[1]Universal 2021'!L30+'[1]Aveon 2021'!L30+'[1]EUROCITY 2021'!L30+'[1]Mapfree 2021'!L30+'[1]NEAR EAST SİGORTA 2021'!L30</f>
        <v>-493388.31000000006</v>
      </c>
    </row>
    <row r="31" spans="1:12" x14ac:dyDescent="0.25">
      <c r="A31" s="18"/>
      <c r="B31" s="19"/>
      <c r="C31" s="19"/>
      <c r="D31" s="19"/>
      <c r="E31" s="19"/>
      <c r="F31" s="19"/>
      <c r="G31" s="22"/>
      <c r="H31" s="21"/>
      <c r="I31" s="16" t="s">
        <v>65</v>
      </c>
      <c r="J31" s="16" t="s">
        <v>66</v>
      </c>
      <c r="K31" s="16"/>
      <c r="L31" s="20">
        <f>'[1]Creditwest 2021'!L31+'[1] KAPİTAL SİGORTA A.Ş.2021'!L31+'[1]GÜVEN SİGORTA A.Ş.2021'!L31+'[1]ŞEKER SİGORTA LTD.2021'!L31+'[1]NORTHPRİME LTD.2021'!L31+'[1]GULF SİGORTA A.Ş.2021'!L31+'[1]ZİRVE SİGORTA LTD. 2021'!L31+'[1]ZÜRİH SİGORTA A.Ş.2021'!L31+'[1]TÜRK SİGORTA 2021'!L31+'[1]BEY SİGORTA 2021'!L31+'[1]DAĞLI SİGORTA 2021'!L31+'[1]AKFİNANS SİGORTA 2021'!L31+'[1]GOLD SİGORTA 2021'!L31+'[1]LİMASOLSİGORTA 2021'!L31+'[1]KIBRIS SİGORTA 2021'!L31+'[1]SEGURE 2021'!L31+'[1]GROUPAMA 2021'!L31+'[1]TÜRKİYE 2021'!L31+'[1]COMMERCİAL 2021'!L31+'[1]AXA 2021'!L31+'[1]CAN 2021'!L31+'[1]ANADOLU SİGORTA 2021'!L31+'[1]AS-CAN SİGORTA 2021'!L31+'[1]TOWER 2021'!L31+'[1]Kıbrıs Iktisat 2021'!L31+'[1]Universal 2021'!L31+'[1]Aveon 2021'!L31+'[1]EUROCITY 2021'!L31+'[1]Mapfree 2021'!L31+'[1]NEAR EAST SİGORTA 2021'!L31</f>
        <v>0</v>
      </c>
    </row>
    <row r="32" spans="1:12" x14ac:dyDescent="0.25">
      <c r="A32" s="18" t="s">
        <v>67</v>
      </c>
      <c r="B32" s="18" t="s">
        <v>68</v>
      </c>
      <c r="C32" s="18"/>
      <c r="D32" s="18"/>
      <c r="E32" s="18"/>
      <c r="F32" s="19"/>
      <c r="G32" s="29">
        <f>G33+G36+G39</f>
        <v>43889941.899999991</v>
      </c>
      <c r="H32" s="21"/>
      <c r="I32" s="16" t="s">
        <v>69</v>
      </c>
      <c r="J32" s="16" t="s">
        <v>70</v>
      </c>
      <c r="K32" s="19" t="s">
        <v>29</v>
      </c>
      <c r="L32" s="26">
        <f>-L33-L34+L35</f>
        <v>44569817.93</v>
      </c>
    </row>
    <row r="33" spans="1:12" x14ac:dyDescent="0.25">
      <c r="A33" s="18"/>
      <c r="B33" s="19" t="s">
        <v>6</v>
      </c>
      <c r="C33" s="19" t="s">
        <v>71</v>
      </c>
      <c r="D33" s="19"/>
      <c r="E33" s="19"/>
      <c r="F33" s="19"/>
      <c r="G33" s="30">
        <f>G34-G35</f>
        <v>7066399.7199999951</v>
      </c>
      <c r="H33" s="21"/>
      <c r="I33" s="16"/>
      <c r="J33" s="16" t="s">
        <v>72</v>
      </c>
      <c r="K33" s="19" t="s">
        <v>29</v>
      </c>
      <c r="L33" s="20">
        <f>'[1]Creditwest 2021'!L33+'[1] KAPİTAL SİGORTA A.Ş.2021'!L33+'[1]GÜVEN SİGORTA A.Ş.2021'!L33+'[1]ŞEKER SİGORTA LTD.2021'!L33+'[1]NORTHPRİME LTD.2021'!L33+'[1]GULF SİGORTA A.Ş.2021'!L33+'[1]ZİRVE SİGORTA LTD. 2021'!L33+'[1]ZÜRİH SİGORTA A.Ş.2021'!L33+'[1]TÜRK SİGORTA 2021'!L33+'[1]BEY SİGORTA 2021'!L33+'[1]DAĞLI SİGORTA 2021'!L33+'[1]AKFİNANS SİGORTA 2021'!L33+'[1]GOLD SİGORTA 2021'!L33+'[1]LİMASOLSİGORTA 2021'!L33+'[1]KIBRIS SİGORTA 2021'!L33+'[1]SEGURE 2021'!L33+'[1]GROUPAMA 2021'!L33+'[1]TÜRKİYE 2021'!L33+'[1]COMMERCİAL 2021'!L33+'[1]AXA 2021'!L33+'[1]CAN 2021'!L33+'[1]ANADOLU SİGORTA 2021'!L33+'[1]AS-CAN SİGORTA 2021'!L33+'[1]TOWER 2021'!L33+'[1]Kıbrıs Iktisat 2021'!L33+'[1]Universal 2021'!L33+'[1]Aveon 2021'!L33+'[1]EUROCITY 2021'!L33+'[1]Mapfree 2021'!L33+'[1]NEAR EAST SİGORTA 2021'!L33</f>
        <v>2792957.9699999997</v>
      </c>
    </row>
    <row r="34" spans="1:12" x14ac:dyDescent="0.25">
      <c r="A34" s="19"/>
      <c r="B34" s="19"/>
      <c r="C34" s="19" t="s">
        <v>71</v>
      </c>
      <c r="D34" s="19"/>
      <c r="E34" s="19"/>
      <c r="F34" s="19"/>
      <c r="G34" s="20">
        <f>'[1]Creditwest 2021'!G34+'[1] KAPİTAL SİGORTA A.Ş.2021'!G34+'[1]GÜVEN SİGORTA A.Ş.2021'!G34+'[1]ŞEKER SİGORTA LTD.2021'!G34+'[1]NORTHPRİME LTD.2021'!G34+'[1]GULF SİGORTA A.Ş.2021'!G34+'[1]ZİRVE SİGORTA LTD. 2021'!G34+'[1]ZÜRİH SİGORTA A.Ş.2021'!G34+'[1]TÜRK SİGORTA 2021'!G34+'[1]BEY SİGORTA 2021'!G34+'[1]DAĞLI SİGORTA 2021'!G34+'[1]AKFİNANS SİGORTA 2021'!G34+'[1]GOLD SİGORTA 2021'!G34+'[1]LİMASOLSİGORTA 2021'!G34+'[1]KIBRIS SİGORTA 2021'!G34+'[1]SEGURE 2021'!G34+'[1]GROUPAMA 2021'!G34+'[1]TÜRKİYE 2021'!G34+'[1]COMMERCİAL 2021'!G34+'[1]AXA 2021'!G34+'[1]CAN 2021'!G34+'[1]ANADOLU SİGORTA 2021'!G34+'[1]AS-CAN SİGORTA 2021'!G34+'[1]TOWER 2021'!G34+'[1]Kıbrıs Iktisat 2021'!G34+'[1]Universal 2021'!G34+'[1]Aveon 2021'!G34+'[1]EUROCITY 2021'!G34+'[1]Mapfree 2021'!G34+'[1]NEAR EAST SİGORTA 2021'!G34</f>
        <v>19350774.359999992</v>
      </c>
      <c r="H34" s="21"/>
      <c r="I34" s="16"/>
      <c r="J34" s="16" t="s">
        <v>73</v>
      </c>
      <c r="K34" s="19" t="s">
        <v>29</v>
      </c>
      <c r="L34" s="20">
        <f>'[1]Creditwest 2021'!L34+'[1] KAPİTAL SİGORTA A.Ş.2021'!L34+'[1]GÜVEN SİGORTA A.Ş.2021'!L34+'[1]ŞEKER SİGORTA LTD.2021'!L34+'[1]NORTHPRİME LTD.2021'!L34+'[1]GULF SİGORTA A.Ş.2021'!L34+'[1]ZİRVE SİGORTA LTD. 2021'!L34+'[1]ZÜRİH SİGORTA A.Ş.2021'!L34+'[1]TÜRK SİGORTA 2021'!L34+'[1]BEY SİGORTA 2021'!L34+'[1]DAĞLI SİGORTA 2021'!L34+'[1]AKFİNANS SİGORTA 2021'!L34+'[1]GOLD SİGORTA 2021'!L34+'[1]LİMASOLSİGORTA 2021'!L34+'[1]KIBRIS SİGORTA 2021'!L34+'[1]SEGURE 2021'!L34+'[1]GROUPAMA 2021'!L34+'[1]TÜRKİYE 2021'!L34+'[1]COMMERCİAL 2021'!L34+'[1]AXA 2021'!L34+'[1]CAN 2021'!L34+'[1]ANADOLU SİGORTA 2021'!L34+'[1]AS-CAN SİGORTA 2021'!L34+'[1]TOWER 2021'!L34+'[1]Kıbrıs Iktisat 2021'!L34+'[1]Universal 2021'!L34+'[1]Aveon 2021'!L34+'[1]EUROCITY 2021'!L34+'[1]Mapfree 2021'!L34+'[1]NEAR EAST SİGORTA 2021'!L34</f>
        <v>2939078.79</v>
      </c>
    </row>
    <row r="35" spans="1:12" x14ac:dyDescent="0.25">
      <c r="A35" s="16"/>
      <c r="B35" s="16"/>
      <c r="C35" s="19" t="s">
        <v>74</v>
      </c>
      <c r="D35" s="19"/>
      <c r="E35" s="19"/>
      <c r="F35" s="19" t="s">
        <v>29</v>
      </c>
      <c r="G35" s="20">
        <f>'[1]Creditwest 2021'!G35+'[1] KAPİTAL SİGORTA A.Ş.2021'!G35+'[1]GÜVEN SİGORTA A.Ş.2021'!G35+'[1]ŞEKER SİGORTA LTD.2021'!G35+'[1]NORTHPRİME LTD.2021'!G35+'[1]GULF SİGORTA A.Ş.2021'!G35+'[1]ZİRVE SİGORTA LTD. 2021'!G35+'[1]ZÜRİH SİGORTA A.Ş.2021'!G35+'[1]TÜRK SİGORTA 2021'!G35+'[1]BEY SİGORTA 2021'!G35+'[1]DAĞLI SİGORTA 2021'!G35+'[1]AKFİNANS SİGORTA 2021'!G35+'[1]GOLD SİGORTA 2021'!G35+'[1]LİMASOLSİGORTA 2021'!G35+'[1]KIBRIS SİGORTA 2021'!G35+'[1]SEGURE 2021'!G35+'[1]GROUPAMA 2021'!G35+'[1]TÜRKİYE 2021'!G35+'[1]COMMERCİAL 2021'!G35+'[1]AXA 2021'!G35+'[1]CAN 2021'!G35+'[1]ANADOLU SİGORTA 2021'!G35+'[1]AS-CAN SİGORTA 2021'!G35+'[1]TOWER 2021'!G35+'[1]Kıbrıs Iktisat 2021'!G35+'[1]Universal 2021'!G35+'[1]Aveon 2021'!G35+'[1]EUROCITY 2021'!G35+'[1]Mapfree 2021'!G35+'[1]NEAR EAST SİGORTA 2021'!G35</f>
        <v>12284374.639999997</v>
      </c>
      <c r="H35" s="21"/>
      <c r="I35" s="23"/>
      <c r="J35" s="16" t="s">
        <v>75</v>
      </c>
      <c r="K35" s="16"/>
      <c r="L35" s="20">
        <f>'[1]Creditwest 2021'!L35+'[1] KAPİTAL SİGORTA A.Ş.2021'!L35+'[1]GÜVEN SİGORTA A.Ş.2021'!L35+'[1]ŞEKER SİGORTA LTD.2021'!L35+'[1]NORTHPRİME LTD.2021'!L35+'[1]GULF SİGORTA A.Ş.2021'!L35+'[1]ZİRVE SİGORTA LTD. 2021'!L35+'[1]ZÜRİH SİGORTA A.Ş.2021'!L35+'[1]TÜRK SİGORTA 2021'!L35+'[1]BEY SİGORTA 2021'!L35+'[1]DAĞLI SİGORTA 2021'!L35+'[1]AKFİNANS SİGORTA 2021'!L35+'[1]GOLD SİGORTA 2021'!L35+'[1]LİMASOLSİGORTA 2021'!L35+'[1]KIBRIS SİGORTA 2021'!L35+'[1]SEGURE 2021'!L35+'[1]GROUPAMA 2021'!L35+'[1]TÜRKİYE 2021'!L35+'[1]COMMERCİAL 2021'!L35+'[1]AXA 2021'!L35+'[1]CAN 2021'!L35+'[1]ANADOLU SİGORTA 2021'!L35+'[1]AS-CAN SİGORTA 2021'!L35+'[1]TOWER 2021'!L35+'[1]Kıbrıs Iktisat 2021'!L35+'[1]Universal 2021'!L35+'[1]Aveon 2021'!L35+'[1]EUROCITY 2021'!L35+'[1]Mapfree 2021'!L35+'[1]NEAR EAST SİGORTA 2021'!L35</f>
        <v>50301854.689999998</v>
      </c>
    </row>
    <row r="36" spans="1:12" x14ac:dyDescent="0.25">
      <c r="A36" s="16"/>
      <c r="B36" s="16" t="s">
        <v>9</v>
      </c>
      <c r="C36" s="19" t="s">
        <v>76</v>
      </c>
      <c r="D36" s="19"/>
      <c r="E36" s="19"/>
      <c r="F36" s="16"/>
      <c r="G36" s="30">
        <f>G37-G38</f>
        <v>36703970.179999992</v>
      </c>
      <c r="H36" s="21" t="s">
        <v>55</v>
      </c>
      <c r="I36" s="23" t="s">
        <v>77</v>
      </c>
      <c r="J36" s="23"/>
      <c r="K36" s="16"/>
      <c r="L36" s="24">
        <f>L37+L38</f>
        <v>137241917.56199998</v>
      </c>
    </row>
    <row r="37" spans="1:12" x14ac:dyDescent="0.25">
      <c r="A37" s="16"/>
      <c r="B37" s="16"/>
      <c r="C37" s="19" t="s">
        <v>76</v>
      </c>
      <c r="D37" s="19"/>
      <c r="E37" s="19"/>
      <c r="F37" s="16"/>
      <c r="G37" s="20">
        <f>'[1]Creditwest 2021'!G37+'[1] KAPİTAL SİGORTA A.Ş.2021'!G37+'[1]GÜVEN SİGORTA A.Ş.2021'!G37+'[1]ŞEKER SİGORTA LTD.2021'!G37+'[1]NORTHPRİME LTD.2021'!G37+'[1]GULF SİGORTA A.Ş.2021'!G37+'[1]ZİRVE SİGORTA LTD. 2021'!G37+'[1]ZÜRİH SİGORTA A.Ş.2021'!G37+'[1]TÜRK SİGORTA 2021'!G37+'[1]BEY SİGORTA 2021'!G37+'[1]DAĞLI SİGORTA 2021'!G37+'[1]AKFİNANS SİGORTA 2021'!G37+'[1]GOLD SİGORTA 2021'!G37+'[1]LİMASOLSİGORTA 2021'!G37+'[1]KIBRIS SİGORTA 2021'!G37+'[1]SEGURE 2021'!G37+'[1]GROUPAMA 2021'!G37+'[1]TÜRKİYE 2021'!G37+'[1]COMMERCİAL 2021'!G37+'[1]AXA 2021'!G37+'[1]CAN 2021'!G37+'[1]ANADOLU SİGORTA 2021'!G37+'[1]AS-CAN SİGORTA 2021'!G37+'[1]TOWER 2021'!G37+'[1]Kıbrıs Iktisat 2021'!G37+'[1]Universal 2021'!G37+'[1]Aveon 2021'!G37+'[1]EUROCITY 2021'!G37+'[1]Mapfree 2021'!G37+'[1]NEAR EAST SİGORTA 2021'!G37</f>
        <v>43579817.839999996</v>
      </c>
      <c r="H37" s="21"/>
      <c r="I37" s="16" t="s">
        <v>6</v>
      </c>
      <c r="J37" s="16" t="s">
        <v>78</v>
      </c>
      <c r="K37" s="16"/>
      <c r="L37" s="20">
        <f>'[1]Creditwest 2021'!L37+'[1] KAPİTAL SİGORTA A.Ş.2021'!L37+'[1]GÜVEN SİGORTA A.Ş.2021'!L37+'[1]ŞEKER SİGORTA LTD.2021'!L37+'[1]NORTHPRİME LTD.2021'!L37+'[1]GULF SİGORTA A.Ş.2021'!L37+'[1]ZİRVE SİGORTA LTD. 2021'!L37+'[1]ZÜRİH SİGORTA A.Ş.2021'!L37+'[1]TÜRK SİGORTA 2021'!L37+'[1]BEY SİGORTA 2021'!L37+'[1]DAĞLI SİGORTA 2021'!L37+'[1]AKFİNANS SİGORTA 2021'!L37+'[1]GOLD SİGORTA 2021'!L37+'[1]LİMASOLSİGORTA 2021'!L37+'[1]KIBRIS SİGORTA 2021'!L37+'[1]SEGURE 2021'!L37+'[1]GROUPAMA 2021'!L37+'[1]TÜRKİYE 2021'!L37+'[1]COMMERCİAL 2021'!L37+'[1]AXA 2021'!L37+'[1]CAN 2021'!L37+'[1]ANADOLU SİGORTA 2021'!L37+'[1]AS-CAN SİGORTA 2021'!L37+'[1]TOWER 2021'!L37+'[1]Kıbrıs Iktisat 2021'!L37+'[1]Universal 2021'!L37+'[1]Aveon 2021'!L37+'[1]EUROCITY 2021'!L37+'[1]Mapfree 2021'!L37+'[1]NEAR EAST SİGORTA 2021'!L37</f>
        <v>118122929.52199998</v>
      </c>
    </row>
    <row r="38" spans="1:12" x14ac:dyDescent="0.25">
      <c r="A38" s="16"/>
      <c r="B38" s="16"/>
      <c r="C38" s="19" t="s">
        <v>79</v>
      </c>
      <c r="D38" s="19"/>
      <c r="E38" s="19"/>
      <c r="F38" s="19" t="s">
        <v>29</v>
      </c>
      <c r="G38" s="20">
        <f>'[1]Creditwest 2021'!G38+'[1] KAPİTAL SİGORTA A.Ş.2021'!G38+'[1]GÜVEN SİGORTA A.Ş.2021'!G38+'[1]ŞEKER SİGORTA LTD.2021'!G38+'[1]NORTHPRİME LTD.2021'!G38+'[1]GULF SİGORTA A.Ş.2021'!G38+'[1]ZİRVE SİGORTA LTD. 2021'!G38+'[1]ZÜRİH SİGORTA A.Ş.2021'!G38+'[1]TÜRK SİGORTA 2021'!G38+'[1]BEY SİGORTA 2021'!G38+'[1]DAĞLI SİGORTA 2021'!G38+'[1]AKFİNANS SİGORTA 2021'!G38+'[1]GOLD SİGORTA 2021'!G38+'[1]LİMASOLSİGORTA 2021'!G38+'[1]KIBRIS SİGORTA 2021'!G38+'[1]SEGURE 2021'!G38+'[1]GROUPAMA 2021'!G38+'[1]TÜRKİYE 2021'!G38+'[1]COMMERCİAL 2021'!G38+'[1]AXA 2021'!G38+'[1]CAN 2021'!G38+'[1]ANADOLU SİGORTA 2021'!G38+'[1]AS-CAN SİGORTA 2021'!G38+'[1]TOWER 2021'!G38+'[1]Kıbrıs Iktisat 2021'!G38+'[1]Universal 2021'!G38+'[1]Aveon 2021'!G38+'[1]EUROCITY 2021'!G38+'[1]Mapfree 2021'!G38+'[1]NEAR EAST SİGORTA 2021'!G38</f>
        <v>6875847.6600000001</v>
      </c>
      <c r="H38" s="21"/>
      <c r="I38" s="16" t="s">
        <v>9</v>
      </c>
      <c r="J38" s="16" t="s">
        <v>75</v>
      </c>
      <c r="K38" s="16"/>
      <c r="L38" s="20">
        <f>'[1]Creditwest 2021'!L38+'[1] KAPİTAL SİGORTA A.Ş.2021'!L38+'[1]GÜVEN SİGORTA A.Ş.2021'!L38+'[1]ŞEKER SİGORTA LTD.2021'!L38+'[1]NORTHPRİME LTD.2021'!L38+'[1]GULF SİGORTA A.Ş.2021'!L38+'[1]ZİRVE SİGORTA LTD. 2021'!L38+'[1]ZÜRİH SİGORTA A.Ş.2021'!L38+'[1]TÜRK SİGORTA 2021'!L38+'[1]BEY SİGORTA 2021'!L38+'[1]DAĞLI SİGORTA 2021'!L38+'[1]AKFİNANS SİGORTA 2021'!L38+'[1]GOLD SİGORTA 2021'!L38+'[1]LİMASOLSİGORTA 2021'!L38+'[1]KIBRIS SİGORTA 2021'!L38+'[1]SEGURE 2021'!L38+'[1]GROUPAMA 2021'!L38+'[1]TÜRKİYE 2021'!L38+'[1]COMMERCİAL 2021'!L38+'[1]AXA 2021'!L38+'[1]CAN 2021'!L38+'[1]ANADOLU SİGORTA 2021'!L38+'[1]AS-CAN SİGORTA 2021'!L38+'[1]TOWER 2021'!L38+'[1]Kıbrıs Iktisat 2021'!L38+'[1]Universal 2021'!L38+'[1]Aveon 2021'!L38+'[1]EUROCITY 2021'!L38+'[1]Mapfree 2021'!L38+'[1]NEAR EAST SİGORTA 2021'!L38</f>
        <v>19118988.039999999</v>
      </c>
    </row>
    <row r="39" spans="1:12" x14ac:dyDescent="0.25">
      <c r="A39" s="16"/>
      <c r="B39" s="16" t="s">
        <v>13</v>
      </c>
      <c r="C39" s="19" t="s">
        <v>80</v>
      </c>
      <c r="D39" s="19"/>
      <c r="E39" s="19"/>
      <c r="F39" s="16"/>
      <c r="G39" s="30">
        <f>G40-G41</f>
        <v>119572</v>
      </c>
      <c r="H39" s="21"/>
      <c r="I39" s="16"/>
      <c r="J39" s="16"/>
      <c r="K39" s="16"/>
      <c r="L39" s="22"/>
    </row>
    <row r="40" spans="1:12" x14ac:dyDescent="0.25">
      <c r="A40" s="16"/>
      <c r="B40" s="16"/>
      <c r="C40" s="19" t="s">
        <v>81</v>
      </c>
      <c r="D40" s="19"/>
      <c r="E40" s="19"/>
      <c r="F40" s="16"/>
      <c r="G40" s="20">
        <f>'[1]Creditwest 2021'!G40+'[1] KAPİTAL SİGORTA A.Ş.2021'!G40+'[1]GÜVEN SİGORTA A.Ş.2021'!G40+'[1]ŞEKER SİGORTA LTD.2021'!G40+'[1]NORTHPRİME LTD.2021'!G40+'[1]GULF SİGORTA A.Ş.2021'!G40+'[1]ZİRVE SİGORTA LTD. 2021'!G40+'[1]ZÜRİH SİGORTA A.Ş.2021'!G40+'[1]TÜRK SİGORTA 2021'!G40+'[1]BEY SİGORTA 2021'!G40+'[1]DAĞLI SİGORTA 2021'!G40+'[1]AKFİNANS SİGORTA 2021'!G40+'[1]GOLD SİGORTA 2021'!G40+'[1]LİMASOLSİGORTA 2021'!G40+'[1]KIBRIS SİGORTA 2021'!G40+'[1]SEGURE 2021'!G40+'[1]GROUPAMA 2021'!G40+'[1]TÜRKİYE 2021'!G40+'[1]COMMERCİAL 2021'!G40+'[1]AXA 2021'!G40+'[1]CAN 2021'!G40+'[1]ANADOLU SİGORTA 2021'!G40+'[1]AS-CAN SİGORTA 2021'!G40+'[1]TOWER 2021'!G40+'[1]Kıbrıs Iktisat 2021'!G40+'[1]Universal 2021'!G40+'[1]Aveon 2021'!G40+'[1]EUROCITY 2021'!G40+'[1]Mapfree 2021'!G40+'[1]NEAR EAST SİGORTA 2021'!G40</f>
        <v>119572</v>
      </c>
      <c r="H40" s="21"/>
      <c r="I40" s="16"/>
      <c r="J40" s="16"/>
      <c r="K40" s="16"/>
      <c r="L40" s="22"/>
    </row>
    <row r="41" spans="1:12" x14ac:dyDescent="0.25">
      <c r="A41" s="16"/>
      <c r="B41" s="16"/>
      <c r="C41" s="19" t="s">
        <v>82</v>
      </c>
      <c r="D41" s="19"/>
      <c r="E41" s="19"/>
      <c r="F41" s="19" t="s">
        <v>29</v>
      </c>
      <c r="G41" s="20">
        <f>'[1]Creditwest 2021'!G41+'[1] KAPİTAL SİGORTA A.Ş.2021'!G41+'[1]GÜVEN SİGORTA A.Ş.2021'!G41+'[1]ŞEKER SİGORTA LTD.2021'!G41+'[1]NORTHPRİME LTD.2021'!G41+'[1]GULF SİGORTA A.Ş.2021'!G41+'[1]ZİRVE SİGORTA LTD. 2021'!G41+'[1]ZÜRİH SİGORTA A.Ş.2021'!G41+'[1]TÜRK SİGORTA 2021'!G41+'[1]BEY SİGORTA 2021'!G41+'[1]DAĞLI SİGORTA 2021'!G41+'[1]AKFİNANS SİGORTA 2021'!G41+'[1]GOLD SİGORTA 2021'!G41+'[1]LİMASOLSİGORTA 2021'!G41+'[1]KIBRIS SİGORTA 2021'!G41+'[1]SEGURE 2021'!G41+'[1]GROUPAMA 2021'!G41+'[1]TÜRKİYE 2021'!G41+'[1]COMMERCİAL 2021'!G41+'[1]AXA 2021'!G41+'[1]CAN 2021'!G41+'[1]ANADOLU SİGORTA 2021'!G41+'[1]AS-CAN SİGORTA 2021'!G41+'[1]TOWER 2021'!G41+'[1]Kıbrıs Iktisat 2021'!G41+'[1]Universal 2021'!G41+'[1]Aveon 2021'!G41+'[1]EUROCITY 2021'!G41+'[1]Mapfree 2021'!G41+'[1]NEAR EAST SİGORTA 2021'!G41</f>
        <v>0</v>
      </c>
      <c r="H41" s="21"/>
      <c r="I41" s="16"/>
      <c r="J41" s="16"/>
      <c r="K41" s="16"/>
      <c r="L41" s="22"/>
    </row>
    <row r="42" spans="1:12" ht="9" customHeight="1" x14ac:dyDescent="0.25">
      <c r="A42" s="16"/>
      <c r="B42" s="16"/>
      <c r="C42" s="19"/>
      <c r="D42" s="19"/>
      <c r="E42" s="19"/>
      <c r="F42" s="16"/>
      <c r="G42" s="20"/>
      <c r="H42" s="21"/>
      <c r="I42" s="16"/>
      <c r="J42" s="16"/>
      <c r="K42" s="16"/>
      <c r="L42" s="22"/>
    </row>
    <row r="43" spans="1:12" x14ac:dyDescent="0.25">
      <c r="A43" s="23" t="s">
        <v>83</v>
      </c>
      <c r="B43" s="23" t="s">
        <v>84</v>
      </c>
      <c r="C43" s="23"/>
      <c r="D43" s="23"/>
      <c r="E43" s="23"/>
      <c r="F43" s="16"/>
      <c r="G43" s="20">
        <f>'[1]Creditwest 2021'!G43+'[1] KAPİTAL SİGORTA A.Ş.2021'!G43+'[1]GÜVEN SİGORTA A.Ş.2021'!G43+'[1]ŞEKER SİGORTA LTD.2021'!G43+'[1]NORTHPRİME LTD.2021'!G43+'[1]GULF SİGORTA A.Ş.2021'!G43+'[1]ZİRVE SİGORTA LTD. 2021'!G43+'[1]ZÜRİH SİGORTA A.Ş.2021'!G43+'[1]TÜRK SİGORTA 2021'!G43+'[1]BEY SİGORTA 2021'!G43+'[1]DAĞLI SİGORTA 2021'!G43+'[1]AKFİNANS SİGORTA 2021'!G43+'[1]GOLD SİGORTA 2021'!G43+'[1]LİMASOLSİGORTA 2021'!G43+'[1]KIBRIS SİGORTA 2021'!G43+'[1]SEGURE 2021'!G43+'[1]GROUPAMA 2021'!G43+'[1]TÜRKİYE 2021'!G43+'[1]COMMERCİAL 2021'!G43+'[1]AXA 2021'!G43+'[1]CAN 2021'!G43+'[1]ANADOLU SİGORTA 2021'!G43+'[1]AS-CAN SİGORTA 2021'!G43+'[1]TOWER 2021'!G43+'[1]Kıbrıs Iktisat 2021'!G43+'[1]Universal 2021'!G43+'[1]Aveon 2021'!G43+'[1]EUROCITY 2021'!G43+'[1]Mapfree 2021'!G43+'[1]NEAR EAST SİGORTA 2021'!G43</f>
        <v>57974748.230000012</v>
      </c>
      <c r="H43" s="21"/>
      <c r="I43" s="16"/>
      <c r="J43" s="16"/>
      <c r="K43" s="16"/>
      <c r="L43" s="22"/>
    </row>
    <row r="44" spans="1:12" ht="3.75" customHeight="1" thickBot="1" x14ac:dyDescent="0.3">
      <c r="A44" s="16"/>
      <c r="B44" s="16"/>
      <c r="C44" s="31"/>
      <c r="D44" s="31"/>
      <c r="E44" s="31"/>
      <c r="F44" s="16"/>
      <c r="G44" s="16"/>
      <c r="H44" s="21"/>
      <c r="I44" s="16"/>
      <c r="J44" s="16"/>
      <c r="K44" s="16"/>
      <c r="L44" s="22"/>
    </row>
    <row r="45" spans="1:12" ht="16.5" thickTop="1" thickBot="1" x14ac:dyDescent="0.3">
      <c r="A45" s="32" t="s">
        <v>85</v>
      </c>
      <c r="B45" s="32"/>
      <c r="C45" s="32"/>
      <c r="D45" s="32"/>
      <c r="E45" s="32"/>
      <c r="F45" s="33"/>
      <c r="G45" s="34">
        <f>G32+G27+G23+G14+G10+G3+G43</f>
        <v>932071489.37400007</v>
      </c>
      <c r="H45" s="35" t="s">
        <v>86</v>
      </c>
      <c r="I45" s="32"/>
      <c r="J45" s="32"/>
      <c r="K45" s="33"/>
      <c r="L45" s="36">
        <f>L3+L9+L22+L20+L36-662149.32</f>
        <v>932071489.37199986</v>
      </c>
    </row>
    <row r="46" spans="1:12" ht="16.5" thickTop="1" thickBot="1" x14ac:dyDescent="0.3">
      <c r="A46" s="32" t="s">
        <v>87</v>
      </c>
      <c r="B46" s="37"/>
      <c r="C46" s="37"/>
      <c r="D46" s="37"/>
      <c r="E46" s="37"/>
      <c r="F46" s="37"/>
      <c r="G46" s="38">
        <f>'[1]Creditwest 2021'!G46+'[1] KAPİTAL SİGORTA A.Ş.2021'!G46+'[1]GÜVEN SİGORTA A.Ş.2021'!G46+'[1]ŞEKER SİGORTA LTD.2021'!G46+'[1]NORTHPRİME LTD.2021'!G46+'[1]GULF SİGORTA A.Ş.2021'!G46+'[1]ZİRVE SİGORTA LTD. 2021'!G46+'[1]ZÜRİH SİGORTA A.Ş.2021'!G46+'[1]TÜRK SİGORTA 2021'!G46+'[1]BEY SİGORTA 2021'!G46+'[1]DAĞLI SİGORTA 2021'!G46+'[1]AKFİNANS SİGORTA 2021'!G46+'[1]GOLD SİGORTA 2021'!G46+'[1]LİMASOLSİGORTA 2021'!G46+'[1]KIBRIS SİGORTA 2021'!G46+'[1]SEGURE 2021'!G46+'[1]GROUPAMA 2021'!G46+'[1]TÜRKİYE 2021'!G46+'[1]COMMERCİAL 2021'!G46+'[1]AXA 2021'!G46+'[1]CAN 2021'!G46+'[1]ANADOLU SİGORTA 2021'!G46+'[1]AS-CAN SİGORTA 2021'!G46+'[1]TOWER 2021'!G46+'[1]Kıbrıs Iktisat 2021'!G46+'[1]Universal 2021'!G46+'[1]Aveon 2021'!G46</f>
        <v>173803251287.63998</v>
      </c>
      <c r="H46" s="37"/>
      <c r="I46" s="37"/>
      <c r="J46" s="37"/>
      <c r="K46" s="37"/>
      <c r="L46" s="39">
        <f>'[1]Creditwest 2021'!L46+'[1] KAPİTAL SİGORTA A.Ş.2021'!L46+'[1]GÜVEN SİGORTA A.Ş.2021'!L46+'[1]ŞEKER SİGORTA LTD.2021'!L46+'[1]NORTHPRİME LTD.2021'!L46+'[1]GULF SİGORTA A.Ş.2021'!L46+'[1]ZİRVE SİGORTA LTD. 2021'!L46+'[1]ZÜRİH SİGORTA A.Ş.2021'!L46+'[1]TÜRK SİGORTA 2021'!L46+'[1]BEY SİGORTA 2021'!L46+'[1]DAĞLI SİGORTA 2021'!L46+'[1]AKFİNANS SİGORTA 2021'!L46+'[1]GOLD SİGORTA 2021'!L46+'[1]LİMASOLSİGORTA 2021'!L46+'[1]KIBRIS SİGORTA 2021'!L46+'[1]SEGURE 2021'!L46+'[1]GROUPAMA 2021'!L46+'[1]TÜRKİYE 2021'!L46+'[1]COMMERCİAL 2021'!L46+'[1]AXA 2021'!L46+'[1]CAN 2021'!L46+'[1]ANADOLU SİGORTA 2021'!L46+'[1]AS-CAN SİGORTA 2021'!L46+'[1]TOWER 2021'!L46+'[1]Kıbrıs Iktisat 2021'!L46+'[1]Universal 2021'!L46+'[1]Aveon 2021'!G46</f>
        <v>173803251287.63998</v>
      </c>
    </row>
    <row r="47" spans="1:12" ht="15.75" thickTop="1" x14ac:dyDescent="0.25">
      <c r="G47" s="20"/>
      <c r="L47" s="20"/>
    </row>
    <row r="48" spans="1:12" x14ac:dyDescent="0.25">
      <c r="F48" t="s">
        <v>88</v>
      </c>
      <c r="G48" s="40">
        <f>G45-L45</f>
        <v>2.0002126693725586E-3</v>
      </c>
    </row>
    <row r="49" spans="7:12" x14ac:dyDescent="0.25">
      <c r="G49" s="40"/>
      <c r="J49" s="40">
        <f>G45-L45</f>
        <v>2.0002126693725586E-3</v>
      </c>
      <c r="L49" s="40">
        <f>G45-L45</f>
        <v>2.0002126693725586E-3</v>
      </c>
    </row>
    <row r="50" spans="7:12" x14ac:dyDescent="0.25">
      <c r="J50" s="40"/>
    </row>
    <row r="52" spans="7:12" x14ac:dyDescent="0.25">
      <c r="G52" s="40"/>
      <c r="L52" s="40"/>
    </row>
    <row r="54" spans="7:12" x14ac:dyDescent="0.25">
      <c r="G54" s="40"/>
      <c r="L54" s="40"/>
    </row>
    <row r="55" spans="7:12" x14ac:dyDescent="0.25">
      <c r="J55" s="40"/>
    </row>
    <row r="56" spans="7:12" x14ac:dyDescent="0.25">
      <c r="L56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2026-05-13T06:26:39Z</dcterms:modified>
</cp:coreProperties>
</file>