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showHorizontalScroll="0" showVerticalScroll="0" showSheetTabs="0" xWindow="0" yWindow="0" windowWidth="28800" windowHeight="11835"/>
  </bookViews>
  <sheets>
    <sheet name="Sheet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L46" i="1" l="1"/>
  <c r="G46" i="1"/>
  <c r="G43" i="1"/>
  <c r="G41" i="1"/>
  <c r="G40" i="1"/>
  <c r="G39" i="1"/>
  <c r="L38" i="1"/>
  <c r="G38" i="1"/>
  <c r="L37" i="1"/>
  <c r="G37" i="1"/>
  <c r="G36" i="1" s="1"/>
  <c r="L36" i="1"/>
  <c r="L35" i="1"/>
  <c r="G35" i="1"/>
  <c r="G33" i="1" s="1"/>
  <c r="L34" i="1"/>
  <c r="G34" i="1"/>
  <c r="L33" i="1"/>
  <c r="L32" i="1"/>
  <c r="L31" i="1"/>
  <c r="L30" i="1"/>
  <c r="G30" i="1"/>
  <c r="L29" i="1"/>
  <c r="G29" i="1"/>
  <c r="L28" i="1"/>
  <c r="G28" i="1"/>
  <c r="G27" i="1" s="1"/>
  <c r="L27" i="1"/>
  <c r="L26" i="1"/>
  <c r="L25" i="1"/>
  <c r="G25" i="1"/>
  <c r="L24" i="1"/>
  <c r="G24" i="1"/>
  <c r="G23" i="1" s="1"/>
  <c r="L23" i="1"/>
  <c r="L22" i="1" s="1"/>
  <c r="G21" i="1"/>
  <c r="L20" i="1"/>
  <c r="G20" i="1"/>
  <c r="G19" i="1"/>
  <c r="L18" i="1"/>
  <c r="G18" i="1"/>
  <c r="L17" i="1"/>
  <c r="G17" i="1"/>
  <c r="L16" i="1"/>
  <c r="L14" i="1" s="1"/>
  <c r="G16" i="1"/>
  <c r="L15" i="1"/>
  <c r="G15" i="1"/>
  <c r="G14" i="1" s="1"/>
  <c r="L13" i="1"/>
  <c r="L12" i="1"/>
  <c r="L11" i="1" s="1"/>
  <c r="G12" i="1"/>
  <c r="G10" i="1" s="1"/>
  <c r="G11" i="1"/>
  <c r="G8" i="1"/>
  <c r="L7" i="1"/>
  <c r="G7" i="1"/>
  <c r="L6" i="1"/>
  <c r="G6" i="1"/>
  <c r="L5" i="1"/>
  <c r="L3" i="1" s="1"/>
  <c r="G5" i="1"/>
  <c r="G3" i="1" s="1"/>
  <c r="L4" i="1"/>
  <c r="G4" i="1"/>
  <c r="L9" i="1" l="1"/>
  <c r="L45" i="1" s="1"/>
  <c r="L10" i="1"/>
  <c r="G32" i="1"/>
  <c r="G45" i="1" s="1"/>
</calcChain>
</file>

<file path=xl/sharedStrings.xml><?xml version="1.0" encoding="utf-8"?>
<sst xmlns="http://schemas.openxmlformats.org/spreadsheetml/2006/main" count="136" uniqueCount="88">
  <si>
    <t xml:space="preserve">                                                                                                                                                                                                       SİGORTA ŞİRKETLERİ HAYAT DIŞI SINIFLARIN 2022 YILI KONSOLİDE BİLANÇOSU </t>
  </si>
  <si>
    <t>AKTİFLER</t>
  </si>
  <si>
    <t>PASİFLER</t>
  </si>
  <si>
    <t>I</t>
  </si>
  <si>
    <t>NAKİT DEĞERLER</t>
  </si>
  <si>
    <t>BORÇLAR</t>
  </si>
  <si>
    <t>a</t>
  </si>
  <si>
    <t>Kasa</t>
  </si>
  <si>
    <t>Sigorta ve Reasurans Şirketleri Cari Hesabı</t>
  </si>
  <si>
    <t>b</t>
  </si>
  <si>
    <t>Serbest Vadesiz Hesaplar TL.</t>
  </si>
  <si>
    <t xml:space="preserve">b </t>
  </si>
  <si>
    <t>Sigorta ve Reasurans Şirketlerinin Depoları</t>
  </si>
  <si>
    <t>c</t>
  </si>
  <si>
    <t>Serbest Vadesiz Hesaplar Döviz</t>
  </si>
  <si>
    <t>Ödenecek Vergi ve Diğer Yükümlülükler</t>
  </si>
  <si>
    <t>d</t>
  </si>
  <si>
    <t>Serbest Vadeli Hesaplar TL.</t>
  </si>
  <si>
    <t>Diğer Borçlar</t>
  </si>
  <si>
    <t>e</t>
  </si>
  <si>
    <t>Bloke Vadeli Hesaplar TL.</t>
  </si>
  <si>
    <t>II</t>
  </si>
  <si>
    <t>KARŞILIKLAR</t>
  </si>
  <si>
    <t>MENKUL DEĞERLER CÜZDANI</t>
  </si>
  <si>
    <t>A</t>
  </si>
  <si>
    <t>Teknik Karşılıklar</t>
  </si>
  <si>
    <t>Menkul Değerler</t>
  </si>
  <si>
    <t>Cari Rizikolar Karşılığı</t>
  </si>
  <si>
    <t>Menkul Değerler Azalış Karş</t>
  </si>
  <si>
    <t>(-)</t>
  </si>
  <si>
    <t>Cari Rizikolar Karşılığı Reasürer Payı</t>
  </si>
  <si>
    <t>III</t>
  </si>
  <si>
    <t>ALACAKLAR</t>
  </si>
  <si>
    <t>Muallak Hasar Karşılığı</t>
  </si>
  <si>
    <t xml:space="preserve">a </t>
  </si>
  <si>
    <t>Sigortalılar</t>
  </si>
  <si>
    <t>Sigortalılar Prim Alacak Karş</t>
  </si>
  <si>
    <t>Muallak Hasar Karşılığı Reasürer Payı</t>
  </si>
  <si>
    <t>Acenteler</t>
  </si>
  <si>
    <t>Deprem Hasar Karşılığı</t>
  </si>
  <si>
    <t>Acenteler Prim Alacak Karş</t>
  </si>
  <si>
    <t>B</t>
  </si>
  <si>
    <t>Serbest Karşılıklar</t>
  </si>
  <si>
    <t>Sigorta ve Reasurans Şirketleri Depolar</t>
  </si>
  <si>
    <t>DİĞER PASİFLER</t>
  </si>
  <si>
    <t>Diğer Alacaklar</t>
  </si>
  <si>
    <t>IV</t>
  </si>
  <si>
    <t>ÖZKAYNAKLAR</t>
  </si>
  <si>
    <t>İDARİ VE KANUNİ TAKİPTEKİ ALACAKLAR</t>
  </si>
  <si>
    <t>Ödenmiş Sermaye</t>
  </si>
  <si>
    <t>İdari ve Kanuni Takipteki Alacaklar</t>
  </si>
  <si>
    <t>Nominal Sermaye</t>
  </si>
  <si>
    <t>İdari ve Kanuni Takipteki Alacaklar Karş</t>
  </si>
  <si>
    <t>Ödenmemiş Sermaye</t>
  </si>
  <si>
    <t>Kanuni Yedek Akçeler</t>
  </si>
  <si>
    <t>V</t>
  </si>
  <si>
    <t>İŞTİRAKLER</t>
  </si>
  <si>
    <t>Olağan Üstü Hasar Karşılığı</t>
  </si>
  <si>
    <t>İştirakler</t>
  </si>
  <si>
    <t>İhtiyari Yedek Akçeler</t>
  </si>
  <si>
    <t>İştirakler Değer Azalış Karş</t>
  </si>
  <si>
    <t>Olağan Üstü Yedek Akçeler</t>
  </si>
  <si>
    <t>İştiraklere Sermaye Taahhütleri</t>
  </si>
  <si>
    <t>f</t>
  </si>
  <si>
    <t>Yeniden Değerlendirme Fonu</t>
  </si>
  <si>
    <t>g</t>
  </si>
  <si>
    <t>Özel Fonlar</t>
  </si>
  <si>
    <t>VI</t>
  </si>
  <si>
    <t>SABİT DEĞERLER</t>
  </si>
  <si>
    <t>h</t>
  </si>
  <si>
    <t>Kar/Zarar</t>
  </si>
  <si>
    <t>Menkuller</t>
  </si>
  <si>
    <t>Dönem Zararı</t>
  </si>
  <si>
    <t>Geçmiş Yıllar Zararı</t>
  </si>
  <si>
    <t>Menkuller Birikmiş Amortismanı</t>
  </si>
  <si>
    <t>Geçmiş Yıl Karları</t>
  </si>
  <si>
    <t>Gayrımenkuller</t>
  </si>
  <si>
    <t xml:space="preserve">KAR </t>
  </si>
  <si>
    <t>Dönem Karı</t>
  </si>
  <si>
    <t>Gayrımenkuller Birikmiş Amortismanı</t>
  </si>
  <si>
    <t>Özel Maliyet Bedeli/stoklar</t>
  </si>
  <si>
    <t>Özel Maliyet Bedeli</t>
  </si>
  <si>
    <t>Özel Maliyet Bedeli Birikmiş Amortismanı</t>
  </si>
  <si>
    <t>VII</t>
  </si>
  <si>
    <t>DİĞER AKTİFLER ( NET )</t>
  </si>
  <si>
    <t>AKTİFLER TOPLAMI</t>
  </si>
  <si>
    <t>PASİFLER TOPLAMI</t>
  </si>
  <si>
    <t>NAZIM HESAPLAR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</si>
</sst>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\ _T_L_-;\-* #,##0\ _T_L_-;_-* &quot;-&quot;??\ _T_L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u/>
      <sz val="10"/>
      <name val="Arial"/>
      <family val="2"/>
      <charset val="162"/>
    </font>
    <font>
      <sz val="9"/>
      <name val="Arial"/>
      <family val="2"/>
      <charset val="162"/>
    </font>
    <font>
      <b/>
      <sz val="8"/>
      <name val="Arial"/>
      <family val="2"/>
      <charset val="162"/>
    </font>
    <font>
      <sz val="8"/>
      <name val="Arial"/>
      <family val="2"/>
      <charset val="162"/>
    </font>
    <font>
      <b/>
      <i/>
      <u/>
      <sz val="8"/>
      <color indexed="12"/>
      <name val="Arial"/>
      <family val="2"/>
      <charset val="162"/>
    </font>
    <font>
      <b/>
      <sz val="8"/>
      <color indexed="12"/>
      <name val="Arial"/>
      <family val="2"/>
      <charset val="162"/>
    </font>
    <font>
      <b/>
      <i/>
      <u/>
      <sz val="8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3" fillId="0" borderId="2" xfId="2" applyBorder="1" applyAlignment="1">
      <alignment horizontal="center"/>
    </xf>
    <xf numFmtId="165" fontId="5" fillId="0" borderId="2" xfId="3" applyNumberFormat="1" applyFont="1" applyBorder="1"/>
    <xf numFmtId="0" fontId="4" fillId="4" borderId="3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/>
    <xf numFmtId="166" fontId="5" fillId="0" borderId="2" xfId="1" applyNumberFormat="1" applyFont="1" applyBorder="1"/>
    <xf numFmtId="0" fontId="6" fillId="0" borderId="0" xfId="2" applyFont="1" applyAlignment="1">
      <alignment horizontal="center"/>
    </xf>
    <xf numFmtId="0" fontId="6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4" fontId="8" fillId="5" borderId="0" xfId="3" applyNumberFormat="1" applyFont="1" applyFill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4" fontId="8" fillId="5" borderId="5" xfId="1" applyNumberFormat="1" applyFont="1" applyFill="1" applyBorder="1" applyAlignment="1">
      <alignment horizontal="right"/>
    </xf>
    <xf numFmtId="0" fontId="6" fillId="0" borderId="0" xfId="2" applyFont="1"/>
    <xf numFmtId="0" fontId="7" fillId="0" borderId="0" xfId="2" applyFont="1"/>
    <xf numFmtId="4" fontId="7" fillId="0" borderId="0" xfId="3" applyNumberFormat="1" applyFont="1" applyBorder="1" applyAlignment="1"/>
    <xf numFmtId="0" fontId="6" fillId="0" borderId="4" xfId="0" applyFont="1" applyBorder="1"/>
    <xf numFmtId="166" fontId="7" fillId="0" borderId="0" xfId="1" applyNumberFormat="1" applyFont="1" applyBorder="1" applyAlignment="1"/>
    <xf numFmtId="0" fontId="6" fillId="0" borderId="0" xfId="0" applyFont="1"/>
    <xf numFmtId="4" fontId="8" fillId="5" borderId="5" xfId="1" applyNumberFormat="1" applyFont="1" applyFill="1" applyBorder="1" applyAlignment="1"/>
    <xf numFmtId="4" fontId="8" fillId="5" borderId="0" xfId="3" applyNumberFormat="1" applyFont="1" applyFill="1" applyAlignment="1"/>
    <xf numFmtId="4" fontId="9" fillId="5" borderId="5" xfId="1" applyNumberFormat="1" applyFont="1" applyFill="1" applyBorder="1" applyAlignment="1"/>
    <xf numFmtId="4" fontId="7" fillId="6" borderId="0" xfId="3" applyNumberFormat="1" applyFont="1" applyFill="1" applyBorder="1" applyAlignment="1"/>
    <xf numFmtId="4" fontId="7" fillId="0" borderId="0" xfId="1" applyNumberFormat="1" applyFont="1" applyBorder="1" applyAlignment="1"/>
    <xf numFmtId="4" fontId="8" fillId="5" borderId="0" xfId="1" applyNumberFormat="1" applyFont="1" applyFill="1" applyAlignment="1"/>
    <xf numFmtId="4" fontId="9" fillId="5" borderId="0" xfId="1" applyNumberFormat="1" applyFont="1" applyFill="1" applyAlignment="1"/>
    <xf numFmtId="0" fontId="7" fillId="0" borderId="1" xfId="2" applyFont="1" applyBorder="1"/>
    <xf numFmtId="0" fontId="6" fillId="0" borderId="6" xfId="0" applyFont="1" applyBorder="1"/>
    <xf numFmtId="0" fontId="7" fillId="0" borderId="6" xfId="0" applyFont="1" applyBorder="1"/>
    <xf numFmtId="4" fontId="8" fillId="5" borderId="7" xfId="0" applyNumberFormat="1" applyFont="1" applyFill="1" applyBorder="1"/>
    <xf numFmtId="0" fontId="6" fillId="0" borderId="8" xfId="0" applyFont="1" applyBorder="1"/>
    <xf numFmtId="4" fontId="8" fillId="5" borderId="7" xfId="0" applyNumberFormat="1" applyFont="1" applyFill="1" applyBorder="1" applyProtection="1">
      <protection locked="0"/>
    </xf>
    <xf numFmtId="0" fontId="0" fillId="0" borderId="6" xfId="0" applyBorder="1"/>
    <xf numFmtId="4" fontId="10" fillId="0" borderId="6" xfId="3" applyNumberFormat="1" applyFont="1" applyBorder="1" applyAlignment="1"/>
    <xf numFmtId="4" fontId="10" fillId="0" borderId="6" xfId="1" applyNumberFormat="1" applyFont="1" applyBorder="1" applyAlignment="1"/>
  </cellXfs>
  <cellStyles count="4">
    <cellStyle name="Comma" xfId="1" builtinId="3"/>
    <cellStyle name="Comma_Sheet1" xfId="3"/>
    <cellStyle name="Normal" xfId="0" builtinId="0"/>
    <cellStyle name="Normal_Sheet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5.51.100\d\Sigorta\S&#304;GORTA%20&#350;&#304;RKETLER&#304;\S&#304;GORTA%20&#350;&#304;RKETLER&#304;%20F&#304;NANSAL%20TABLOLARI\2022%20hayat%20d&#305;&#351;&#305;\2024%20ENSON%20Elementer%20Bilan&#231;o%202022%20(veriler%20girilebili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west 2022"/>
      <sheetName val=" KAPİTAL SİGORTA LTD.2022"/>
      <sheetName val="GÜVEN SİGORTA A.Ş.2022"/>
      <sheetName val="ŞEKER SİGORTA LTD.2022"/>
      <sheetName val="NORTHPRİME LTD.2022"/>
      <sheetName val="GULF SİGORTA A.Ş.2022"/>
      <sheetName val="ZİRVE SİGORTA LTD. 2022"/>
      <sheetName val="ZÜRİH SİGORTA A.Ş.2022"/>
      <sheetName val="TÜRK SİGORTA 2022"/>
      <sheetName val="BEY SİGORTA 2022"/>
      <sheetName val="DAĞLI SİGORTA 2022"/>
      <sheetName val="AKFİNANS SİGORTA 2022"/>
      <sheetName val="GOLD SİGORTA 2022"/>
      <sheetName val="LİMASOLSİGORTA 2022"/>
      <sheetName val="KIBRIS SİGORTA 2022"/>
      <sheetName val="Segure Insurance Ltd. 2022"/>
      <sheetName val="GROUPAMA 2022"/>
      <sheetName val="TÜRKİYE 2022"/>
      <sheetName val="COMMERCIAL 2022"/>
      <sheetName val="AXA 2022"/>
      <sheetName val="CAN 2022"/>
      <sheetName val="ANADOLU SİGORTA 2022"/>
      <sheetName val="AS-CAN SİGORTA 2022"/>
      <sheetName val="TOWER 2022"/>
      <sheetName val="Kıbrıs Iktisat 2022"/>
      <sheetName val="Universal 2022"/>
      <sheetName val="Aveon 2022"/>
      <sheetName val="EUROCITY 2022"/>
      <sheetName val="NEAR EAST SİGORTA 2022"/>
      <sheetName val="Mapfree 2022"/>
      <sheetName val="KONSOLİDEBİLANÇO (1)"/>
      <sheetName val="KONSOLİDEBİLANÇO 8YILLIK(se (2"/>
      <sheetName val="Aktif Büy"/>
      <sheetName val="Nakit Değerler"/>
      <sheetName val="Aktifler"/>
      <sheetName val="Aktifler (2)"/>
      <sheetName val="ALACAKLAR"/>
      <sheetName val="İDARİ VE KANUNİ T."/>
      <sheetName val="İŞTİRAKLER"/>
      <sheetName val="SABİT DEĞERLER"/>
      <sheetName val="PASİF BÜY"/>
      <sheetName val="Pasif (5)"/>
      <sheetName val="TOPLAM KAR"/>
      <sheetName val="Pas Büy"/>
      <sheetName val="ÖZKAYNAK"/>
      <sheetName val="Özkaynak Tablo"/>
      <sheetName val="Pasif Hes."/>
      <sheetName val="ÖDSERMAYE"/>
      <sheetName val="ÖDSERMAYE (2)"/>
      <sheetName val="ÖZ-GRFİK"/>
      <sheetName val="ÖZSERMAYE (3)M.Ş.no"/>
      <sheetName val="Pasif (2)"/>
      <sheetName val="BORÇLAR VE T.KARŞILIKLAR"/>
      <sheetName val="BLOKE TEM.(4)"/>
      <sheetName val="BLOKE TEM.(5)"/>
      <sheetName val="BLOKE TEM.(6)"/>
      <sheetName val="bORÇLAR"/>
      <sheetName val="KONSOLİDEBİLANÇO 6 YILLIK(6)"/>
      <sheetName val="Bloke Grafik"/>
      <sheetName val="Özkaynaklar"/>
      <sheetName val="ozkaynaklar toplamı"/>
      <sheetName val="Pasif (4)"/>
      <sheetName val="KONSOLİDEBİLANÇO 9YILLIK(DOKUZ)"/>
      <sheetName val="KONSOLİDEBİLANÇO 6 YILLIK(8)"/>
      <sheetName val="SİGORTALILAR ACENTE ALAC."/>
      <sheetName val="ALACAKLAR DAĞILIMI"/>
      <sheetName val="SİGORTA ALACAKLARI"/>
      <sheetName val="BORÇLAR GENEL"/>
      <sheetName val="KONSOLİDEBİLANÇO 9YILLIK(DO (2"/>
    </sheetNames>
    <sheetDataSet>
      <sheetData sheetId="0">
        <row r="4">
          <cell r="G4">
            <v>4821</v>
          </cell>
          <cell r="L4">
            <v>3104785.69</v>
          </cell>
        </row>
        <row r="5">
          <cell r="L5">
            <v>0</v>
          </cell>
        </row>
        <row r="6">
          <cell r="G6">
            <v>22888505.100000001</v>
          </cell>
          <cell r="L6">
            <v>1217290.76</v>
          </cell>
        </row>
        <row r="7">
          <cell r="L7">
            <v>69971.520000000004</v>
          </cell>
        </row>
        <row r="12">
          <cell r="L12">
            <v>29507754.27</v>
          </cell>
        </row>
        <row r="13">
          <cell r="L13">
            <v>16195829.67</v>
          </cell>
        </row>
        <row r="15">
          <cell r="G15">
            <v>11616804.369999999</v>
          </cell>
          <cell r="L15">
            <v>791793.33</v>
          </cell>
        </row>
        <row r="16">
          <cell r="L16">
            <v>476908.03</v>
          </cell>
        </row>
        <row r="17">
          <cell r="G17">
            <v>7808013.2000000002</v>
          </cell>
        </row>
        <row r="18">
          <cell r="L18">
            <v>2631820.9900000002</v>
          </cell>
        </row>
        <row r="20">
          <cell r="L20">
            <v>3032680.55</v>
          </cell>
        </row>
        <row r="23">
          <cell r="L23">
            <v>4000000</v>
          </cell>
        </row>
        <row r="24">
          <cell r="G24">
            <v>17995.009999999998</v>
          </cell>
        </row>
        <row r="25">
          <cell r="G25">
            <v>17995.009999999998</v>
          </cell>
        </row>
        <row r="28">
          <cell r="G28">
            <v>0</v>
          </cell>
          <cell r="L28">
            <v>5866932.9000000004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1291310.8899999999</v>
          </cell>
          <cell r="L34">
            <v>0</v>
          </cell>
        </row>
        <row r="35">
          <cell r="G35">
            <v>553891.54</v>
          </cell>
          <cell r="L35">
            <v>0</v>
          </cell>
        </row>
        <row r="37">
          <cell r="G37">
            <v>3958577.36</v>
          </cell>
          <cell r="L37">
            <v>12083460.76</v>
          </cell>
        </row>
        <row r="38">
          <cell r="G38">
            <v>1979574.48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599187.17000000004</v>
          </cell>
        </row>
        <row r="46">
          <cell r="G46">
            <v>11937940483.85</v>
          </cell>
          <cell r="L46">
            <v>11937940483.85</v>
          </cell>
        </row>
      </sheetData>
      <sheetData sheetId="1">
        <row r="4">
          <cell r="G4">
            <v>10603750.18</v>
          </cell>
          <cell r="L4">
            <v>0</v>
          </cell>
        </row>
        <row r="5">
          <cell r="G5">
            <v>20621663.359999999</v>
          </cell>
        </row>
        <row r="6">
          <cell r="L6">
            <v>5159490.25</v>
          </cell>
        </row>
        <row r="7">
          <cell r="L7">
            <v>3214734.76</v>
          </cell>
        </row>
        <row r="12">
          <cell r="L12">
            <v>66941260.609999999</v>
          </cell>
        </row>
        <row r="13">
          <cell r="L13">
            <v>30215977.68</v>
          </cell>
        </row>
        <row r="15">
          <cell r="G15">
            <v>2180764.66</v>
          </cell>
          <cell r="L15">
            <v>24328179</v>
          </cell>
        </row>
        <row r="16">
          <cell r="L16">
            <v>16030110.23</v>
          </cell>
        </row>
        <row r="17">
          <cell r="G17">
            <v>35258603.299999997</v>
          </cell>
          <cell r="L17">
            <v>-5792890.5700000003</v>
          </cell>
        </row>
        <row r="19">
          <cell r="G19">
            <v>248221.11</v>
          </cell>
        </row>
        <row r="20">
          <cell r="L20">
            <v>4.3600000000000003</v>
          </cell>
        </row>
        <row r="21">
          <cell r="G21">
            <v>360722.11</v>
          </cell>
        </row>
        <row r="23">
          <cell r="L23">
            <v>10000000</v>
          </cell>
        </row>
        <row r="24">
          <cell r="L24">
            <v>10000000</v>
          </cell>
        </row>
        <row r="28">
          <cell r="G28">
            <v>0</v>
          </cell>
          <cell r="L28">
            <v>853474.77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475498.79</v>
          </cell>
          <cell r="L34">
            <v>0</v>
          </cell>
        </row>
        <row r="35">
          <cell r="G35">
            <v>335978.17</v>
          </cell>
          <cell r="L35">
            <v>0</v>
          </cell>
        </row>
        <row r="37">
          <cell r="G37">
            <v>6357051.75</v>
          </cell>
          <cell r="L37">
            <v>21755887.300000001</v>
          </cell>
        </row>
        <row r="38">
          <cell r="G38">
            <v>385237.34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4828992.82</v>
          </cell>
        </row>
        <row r="46">
          <cell r="G46">
            <v>16895342154.49</v>
          </cell>
          <cell r="L46">
            <v>16895342154.49</v>
          </cell>
        </row>
      </sheetData>
      <sheetData sheetId="2">
        <row r="4">
          <cell r="G4">
            <v>5115583.2</v>
          </cell>
          <cell r="L4">
            <v>3105347.41</v>
          </cell>
        </row>
        <row r="6">
          <cell r="L6">
            <v>4831556.2300000004</v>
          </cell>
        </row>
        <row r="7">
          <cell r="L7">
            <v>5670904.9500000002</v>
          </cell>
        </row>
        <row r="8">
          <cell r="G8">
            <v>64869637.020000003</v>
          </cell>
        </row>
        <row r="12">
          <cell r="L12">
            <v>53550549.5</v>
          </cell>
        </row>
        <row r="13">
          <cell r="L13">
            <v>729726.8</v>
          </cell>
        </row>
        <row r="15">
          <cell r="G15">
            <v>7286980.4199999999</v>
          </cell>
          <cell r="L15">
            <v>34508815.759999998</v>
          </cell>
        </row>
        <row r="16">
          <cell r="L16">
            <v>2784751.57</v>
          </cell>
        </row>
        <row r="17">
          <cell r="G17">
            <v>35357401.450000003</v>
          </cell>
        </row>
        <row r="20">
          <cell r="L20">
            <v>0</v>
          </cell>
        </row>
        <row r="21">
          <cell r="G21">
            <v>36295.57</v>
          </cell>
        </row>
        <row r="23">
          <cell r="L23">
            <v>14400000</v>
          </cell>
        </row>
        <row r="24">
          <cell r="G24">
            <v>1901314.96</v>
          </cell>
          <cell r="L24">
            <v>14400000</v>
          </cell>
        </row>
        <row r="25">
          <cell r="G25">
            <v>1901314.96</v>
          </cell>
        </row>
        <row r="28">
          <cell r="L28">
            <v>12420160.060000001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1449306.2</v>
          </cell>
          <cell r="L34">
            <v>0</v>
          </cell>
        </row>
        <row r="35">
          <cell r="G35">
            <v>812298.34</v>
          </cell>
          <cell r="L35">
            <v>0</v>
          </cell>
        </row>
        <row r="37">
          <cell r="G37">
            <v>7166253.5499999998</v>
          </cell>
          <cell r="L37">
            <v>8322984.1299999999</v>
          </cell>
        </row>
        <row r="38">
          <cell r="G38">
            <v>602351.52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16979757.210000001</v>
          </cell>
        </row>
        <row r="46">
          <cell r="G46">
            <v>16890952405.809999</v>
          </cell>
          <cell r="L46">
            <v>16890952405.809999</v>
          </cell>
        </row>
      </sheetData>
      <sheetData sheetId="3">
        <row r="4">
          <cell r="G4">
            <v>72837.88</v>
          </cell>
          <cell r="L4">
            <v>1066546.6000000001</v>
          </cell>
        </row>
        <row r="5">
          <cell r="G5">
            <v>39918787.789999999</v>
          </cell>
        </row>
        <row r="6">
          <cell r="L6">
            <v>1391666.18</v>
          </cell>
        </row>
        <row r="7">
          <cell r="L7">
            <v>595557.5</v>
          </cell>
        </row>
        <row r="12">
          <cell r="L12">
            <v>38052713.079999998</v>
          </cell>
        </row>
        <row r="13">
          <cell r="L13">
            <v>454130.08</v>
          </cell>
        </row>
        <row r="15">
          <cell r="G15">
            <v>4009270.65</v>
          </cell>
          <cell r="L15">
            <v>7260749.6699999999</v>
          </cell>
        </row>
        <row r="16">
          <cell r="G16">
            <v>1354.06</v>
          </cell>
          <cell r="L16">
            <v>54941.8</v>
          </cell>
        </row>
        <row r="17">
          <cell r="G17">
            <v>17498107.02</v>
          </cell>
          <cell r="L17">
            <v>7661834.4800000004</v>
          </cell>
        </row>
        <row r="20">
          <cell r="L20">
            <v>-0.03</v>
          </cell>
        </row>
        <row r="21">
          <cell r="G21">
            <v>102212.6</v>
          </cell>
        </row>
        <row r="23">
          <cell r="L23">
            <v>14500000</v>
          </cell>
        </row>
        <row r="24">
          <cell r="G24">
            <v>6092087.7599999998</v>
          </cell>
          <cell r="L24">
            <v>14500000</v>
          </cell>
        </row>
        <row r="28">
          <cell r="G28">
            <v>0</v>
          </cell>
          <cell r="L28">
            <v>88941.51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1182580.29</v>
          </cell>
          <cell r="L34">
            <v>0</v>
          </cell>
        </row>
        <row r="35">
          <cell r="G35">
            <v>876185.1</v>
          </cell>
          <cell r="L35">
            <v>0</v>
          </cell>
        </row>
        <row r="37">
          <cell r="G37">
            <v>7628421.0499999998</v>
          </cell>
          <cell r="L37">
            <v>2107554.2200000002</v>
          </cell>
        </row>
        <row r="38">
          <cell r="G38">
            <v>503817.02</v>
          </cell>
          <cell r="L38">
            <v>19217823.670000002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987697.18</v>
          </cell>
        </row>
        <row r="46">
          <cell r="G46">
            <v>12825723635</v>
          </cell>
          <cell r="L46">
            <v>12825723635</v>
          </cell>
        </row>
      </sheetData>
      <sheetData sheetId="4">
        <row r="4">
          <cell r="G4">
            <v>136178.72</v>
          </cell>
          <cell r="L4">
            <v>24674494.530000001</v>
          </cell>
        </row>
        <row r="5">
          <cell r="G5">
            <v>39544234.280000001</v>
          </cell>
        </row>
        <row r="6">
          <cell r="L6">
            <v>162046.38</v>
          </cell>
        </row>
        <row r="7">
          <cell r="L7">
            <v>4748209.34</v>
          </cell>
        </row>
        <row r="12">
          <cell r="L12">
            <v>19761596.850000001</v>
          </cell>
        </row>
        <row r="13">
          <cell r="L13">
            <v>8474263.9499999993</v>
          </cell>
        </row>
        <row r="15">
          <cell r="G15">
            <v>4371127.4400000004</v>
          </cell>
          <cell r="L15">
            <v>23889741.710000001</v>
          </cell>
        </row>
        <row r="16">
          <cell r="L16">
            <v>14479706.140000001</v>
          </cell>
        </row>
        <row r="17">
          <cell r="G17">
            <v>8897975.0700000003</v>
          </cell>
          <cell r="L17">
            <v>1990753.87</v>
          </cell>
        </row>
        <row r="20">
          <cell r="L20">
            <v>2474299.6800000002</v>
          </cell>
        </row>
        <row r="21">
          <cell r="G21">
            <v>4555.66</v>
          </cell>
        </row>
        <row r="23">
          <cell r="L23">
            <v>12000000</v>
          </cell>
        </row>
        <row r="24">
          <cell r="L24">
            <v>12000000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836922</v>
          </cell>
          <cell r="L34">
            <v>0</v>
          </cell>
        </row>
        <row r="35">
          <cell r="G35">
            <v>467833.59999999998</v>
          </cell>
          <cell r="L35">
            <v>0</v>
          </cell>
        </row>
        <row r="37">
          <cell r="G37">
            <v>12745139.84</v>
          </cell>
          <cell r="L37">
            <v>2794966.93</v>
          </cell>
        </row>
        <row r="38">
          <cell r="G38">
            <v>513516.01</v>
          </cell>
          <cell r="L38">
            <v>1185792.3999999999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1191640.46</v>
          </cell>
        </row>
        <row r="46">
          <cell r="G46">
            <v>0</v>
          </cell>
          <cell r="L46">
            <v>0</v>
          </cell>
        </row>
      </sheetData>
      <sheetData sheetId="5">
        <row r="4">
          <cell r="G4">
            <v>0</v>
          </cell>
          <cell r="L4">
            <v>403026</v>
          </cell>
        </row>
        <row r="5">
          <cell r="G5">
            <v>0</v>
          </cell>
          <cell r="L5">
            <v>0</v>
          </cell>
        </row>
        <row r="6">
          <cell r="G6">
            <v>14706874</v>
          </cell>
          <cell r="L6">
            <v>42436</v>
          </cell>
        </row>
        <row r="7">
          <cell r="G7">
            <v>0</v>
          </cell>
          <cell r="L7">
            <v>0</v>
          </cell>
        </row>
        <row r="8">
          <cell r="G8">
            <v>0</v>
          </cell>
        </row>
        <row r="11">
          <cell r="G11">
            <v>0</v>
          </cell>
        </row>
        <row r="12">
          <cell r="G12">
            <v>0</v>
          </cell>
          <cell r="L12">
            <v>1083723</v>
          </cell>
        </row>
        <row r="13">
          <cell r="L13">
            <v>0</v>
          </cell>
        </row>
        <row r="15">
          <cell r="L15">
            <v>10815</v>
          </cell>
        </row>
        <row r="16">
          <cell r="G16">
            <v>0</v>
          </cell>
          <cell r="L16">
            <v>0</v>
          </cell>
        </row>
        <row r="17">
          <cell r="G17">
            <v>203782</v>
          </cell>
          <cell r="L17">
            <v>0</v>
          </cell>
        </row>
        <row r="18">
          <cell r="G18">
            <v>0</v>
          </cell>
          <cell r="L18">
            <v>498212</v>
          </cell>
        </row>
        <row r="19">
          <cell r="G19">
            <v>0</v>
          </cell>
        </row>
        <row r="20">
          <cell r="G20">
            <v>0</v>
          </cell>
          <cell r="L20">
            <v>4790906</v>
          </cell>
        </row>
        <row r="21">
          <cell r="G21">
            <v>608285</v>
          </cell>
        </row>
        <row r="23">
          <cell r="L23">
            <v>3550000</v>
          </cell>
        </row>
        <row r="24">
          <cell r="G24">
            <v>0</v>
          </cell>
          <cell r="L24">
            <v>0</v>
          </cell>
        </row>
        <row r="25">
          <cell r="G25">
            <v>0</v>
          </cell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L31">
            <v>0</v>
          </cell>
        </row>
        <row r="33">
          <cell r="L33">
            <v>0</v>
          </cell>
        </row>
        <row r="34">
          <cell r="G34">
            <v>29913</v>
          </cell>
          <cell r="L34">
            <v>0</v>
          </cell>
        </row>
        <row r="35">
          <cell r="G35">
            <v>38535</v>
          </cell>
          <cell r="L35">
            <v>3873302</v>
          </cell>
        </row>
        <row r="37">
          <cell r="L37">
            <v>1266989</v>
          </cell>
        </row>
        <row r="38">
          <cell r="L38">
            <v>0</v>
          </cell>
        </row>
        <row r="40">
          <cell r="G40">
            <v>9090</v>
          </cell>
        </row>
        <row r="41">
          <cell r="G41">
            <v>0</v>
          </cell>
        </row>
        <row r="43">
          <cell r="G43">
            <v>0</v>
          </cell>
        </row>
        <row r="46">
          <cell r="G46">
            <v>0</v>
          </cell>
          <cell r="L46">
            <v>0</v>
          </cell>
        </row>
      </sheetData>
      <sheetData sheetId="6">
        <row r="4">
          <cell r="G4">
            <v>1800502.25</v>
          </cell>
          <cell r="L4">
            <v>3297296.43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1815254.36</v>
          </cell>
        </row>
        <row r="7">
          <cell r="G7">
            <v>32287629.129999999</v>
          </cell>
          <cell r="L7">
            <v>4444782.8499999996</v>
          </cell>
        </row>
        <row r="8">
          <cell r="G8">
            <v>0</v>
          </cell>
        </row>
        <row r="11">
          <cell r="G11">
            <v>0</v>
          </cell>
        </row>
        <row r="12">
          <cell r="G12">
            <v>0</v>
          </cell>
          <cell r="L12">
            <v>22337483.18</v>
          </cell>
        </row>
        <row r="13">
          <cell r="L13">
            <v>3628964.21</v>
          </cell>
        </row>
        <row r="15">
          <cell r="G15">
            <v>3492714.81</v>
          </cell>
          <cell r="L15">
            <v>21877785.18</v>
          </cell>
        </row>
        <row r="16">
          <cell r="G16">
            <v>512814.05</v>
          </cell>
          <cell r="L16">
            <v>7198264.46</v>
          </cell>
        </row>
        <row r="17">
          <cell r="G17">
            <v>7988765.9800000004</v>
          </cell>
          <cell r="L17">
            <v>0</v>
          </cell>
        </row>
        <row r="18">
          <cell r="G18">
            <v>210812.91</v>
          </cell>
          <cell r="L18">
            <v>0</v>
          </cell>
        </row>
        <row r="19">
          <cell r="G19">
            <v>0</v>
          </cell>
        </row>
        <row r="20">
          <cell r="G20">
            <v>0</v>
          </cell>
          <cell r="L20">
            <v>1152232.1299999999</v>
          </cell>
        </row>
        <row r="21">
          <cell r="G21">
            <v>0</v>
          </cell>
        </row>
        <row r="23">
          <cell r="L23">
            <v>10000000</v>
          </cell>
        </row>
        <row r="24">
          <cell r="G24">
            <v>510743.4</v>
          </cell>
          <cell r="L24">
            <v>10000000</v>
          </cell>
        </row>
        <row r="25">
          <cell r="G25">
            <v>510743.4</v>
          </cell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L31">
            <v>0</v>
          </cell>
        </row>
        <row r="33">
          <cell r="L33">
            <v>0</v>
          </cell>
        </row>
        <row r="34">
          <cell r="G34">
            <v>10055547.689999999</v>
          </cell>
          <cell r="L34">
            <v>0</v>
          </cell>
        </row>
        <row r="35">
          <cell r="G35">
            <v>1374502.73</v>
          </cell>
          <cell r="L35">
            <v>0</v>
          </cell>
        </row>
        <row r="37">
          <cell r="G37">
            <v>0</v>
          </cell>
          <cell r="L37">
            <v>4366734.97</v>
          </cell>
        </row>
        <row r="38">
          <cell r="G38">
            <v>0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4937310.26</v>
          </cell>
        </row>
        <row r="46">
          <cell r="G46">
            <v>0</v>
          </cell>
          <cell r="L46">
            <v>0</v>
          </cell>
        </row>
      </sheetData>
      <sheetData sheetId="7">
        <row r="4">
          <cell r="G4">
            <v>0</v>
          </cell>
          <cell r="L4">
            <v>615601.06999999995</v>
          </cell>
        </row>
        <row r="5">
          <cell r="L5">
            <v>0</v>
          </cell>
        </row>
        <row r="6">
          <cell r="L6">
            <v>151564.32999999999</v>
          </cell>
        </row>
        <row r="7">
          <cell r="G7">
            <v>29570672.66</v>
          </cell>
          <cell r="L7">
            <v>192692.16</v>
          </cell>
        </row>
        <row r="11">
          <cell r="G11">
            <v>0</v>
          </cell>
        </row>
        <row r="12">
          <cell r="G12">
            <v>0</v>
          </cell>
          <cell r="L12">
            <v>10800850.34</v>
          </cell>
        </row>
        <row r="13">
          <cell r="L13">
            <v>0</v>
          </cell>
        </row>
        <row r="15">
          <cell r="G15">
            <v>103383.51</v>
          </cell>
          <cell r="L15">
            <v>2430138.4900000002</v>
          </cell>
        </row>
        <row r="16">
          <cell r="G16">
            <v>0</v>
          </cell>
          <cell r="L16">
            <v>0</v>
          </cell>
        </row>
        <row r="17">
          <cell r="G17">
            <v>5961178.0099999998</v>
          </cell>
          <cell r="L17">
            <v>0</v>
          </cell>
        </row>
        <row r="18">
          <cell r="G18">
            <v>0</v>
          </cell>
          <cell r="L18">
            <v>310193.99</v>
          </cell>
        </row>
        <row r="19">
          <cell r="G19">
            <v>-4047</v>
          </cell>
        </row>
        <row r="20">
          <cell r="L20">
            <v>1208044.3600000001</v>
          </cell>
        </row>
        <row r="21">
          <cell r="G21">
            <v>-4179.16</v>
          </cell>
        </row>
        <row r="23">
          <cell r="L23">
            <v>5050000</v>
          </cell>
        </row>
        <row r="24">
          <cell r="G24">
            <v>202130.49</v>
          </cell>
          <cell r="L24">
            <v>0</v>
          </cell>
        </row>
        <row r="25">
          <cell r="G25">
            <v>202130.49</v>
          </cell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3">
          <cell r="L33">
            <v>0</v>
          </cell>
        </row>
        <row r="34">
          <cell r="G34">
            <v>723983.56</v>
          </cell>
          <cell r="L34">
            <v>0</v>
          </cell>
        </row>
        <row r="35">
          <cell r="G35">
            <v>530551.65</v>
          </cell>
          <cell r="L35">
            <v>13915481.359999999</v>
          </cell>
        </row>
        <row r="37">
          <cell r="G37">
            <v>0</v>
          </cell>
          <cell r="L37">
            <v>3963016.77</v>
          </cell>
        </row>
        <row r="38">
          <cell r="G38">
            <v>0</v>
          </cell>
          <cell r="L38">
            <v>0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2817142.94</v>
          </cell>
        </row>
        <row r="46">
          <cell r="G46">
            <v>0</v>
          </cell>
          <cell r="L46">
            <v>0</v>
          </cell>
        </row>
      </sheetData>
      <sheetData sheetId="8">
        <row r="4">
          <cell r="G4">
            <v>67400.160000000003</v>
          </cell>
          <cell r="L4">
            <v>1133346.1100000001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1370875.69</v>
          </cell>
        </row>
        <row r="7">
          <cell r="G7">
            <v>22762585.600000001</v>
          </cell>
          <cell r="L7">
            <v>87521.09</v>
          </cell>
        </row>
        <row r="8">
          <cell r="G8">
            <v>0</v>
          </cell>
        </row>
        <row r="11">
          <cell r="G11">
            <v>2366546.52</v>
          </cell>
        </row>
        <row r="12">
          <cell r="G12">
            <v>0</v>
          </cell>
          <cell r="L12">
            <v>8762195.5700000003</v>
          </cell>
        </row>
        <row r="13">
          <cell r="L13">
            <v>4561500.6900000004</v>
          </cell>
        </row>
        <row r="15">
          <cell r="G15">
            <v>2446425.08</v>
          </cell>
          <cell r="L15">
            <v>1283665.27</v>
          </cell>
        </row>
        <row r="16">
          <cell r="G16">
            <v>0</v>
          </cell>
          <cell r="L16">
            <v>641834.61</v>
          </cell>
        </row>
        <row r="17">
          <cell r="G17">
            <v>2624043.19</v>
          </cell>
          <cell r="L17">
            <v>81680.69</v>
          </cell>
        </row>
        <row r="18">
          <cell r="G18">
            <v>0</v>
          </cell>
          <cell r="L18">
            <v>0</v>
          </cell>
        </row>
        <row r="19">
          <cell r="G19">
            <v>0</v>
          </cell>
        </row>
        <row r="20">
          <cell r="G20">
            <v>0</v>
          </cell>
          <cell r="L20">
            <v>4920.83</v>
          </cell>
        </row>
        <row r="21">
          <cell r="G21">
            <v>77852.89</v>
          </cell>
        </row>
        <row r="23">
          <cell r="L23">
            <v>18716741</v>
          </cell>
        </row>
        <row r="24">
          <cell r="G24">
            <v>0</v>
          </cell>
          <cell r="L24">
            <v>0</v>
          </cell>
        </row>
        <row r="25">
          <cell r="G25">
            <v>0</v>
          </cell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L31">
            <v>0</v>
          </cell>
        </row>
        <row r="33">
          <cell r="L33">
            <v>0</v>
          </cell>
        </row>
        <row r="34">
          <cell r="G34">
            <v>527662.34</v>
          </cell>
          <cell r="L34">
            <v>0</v>
          </cell>
        </row>
        <row r="35">
          <cell r="G35">
            <v>447600.63</v>
          </cell>
          <cell r="L35">
            <v>0</v>
          </cell>
        </row>
        <row r="37">
          <cell r="G37">
            <v>1718522.5</v>
          </cell>
          <cell r="L37">
            <v>5335933.21</v>
          </cell>
        </row>
        <row r="38">
          <cell r="G38">
            <v>416569.73</v>
          </cell>
          <cell r="L38">
            <v>253157.44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99833.68</v>
          </cell>
        </row>
        <row r="46">
          <cell r="G46">
            <v>0</v>
          </cell>
          <cell r="L46">
            <v>0</v>
          </cell>
        </row>
      </sheetData>
      <sheetData sheetId="9">
        <row r="4">
          <cell r="G4">
            <v>2016384</v>
          </cell>
          <cell r="L4">
            <v>69643</v>
          </cell>
        </row>
        <row r="5">
          <cell r="G5">
            <v>60919</v>
          </cell>
        </row>
        <row r="6">
          <cell r="L6">
            <v>29673</v>
          </cell>
        </row>
        <row r="7">
          <cell r="G7">
            <v>1301173</v>
          </cell>
          <cell r="L7">
            <v>41034</v>
          </cell>
        </row>
        <row r="8">
          <cell r="G8">
            <v>0</v>
          </cell>
        </row>
        <row r="12">
          <cell r="L12">
            <v>309741</v>
          </cell>
        </row>
        <row r="13">
          <cell r="L13">
            <v>170018</v>
          </cell>
        </row>
        <row r="15">
          <cell r="G15">
            <v>109523</v>
          </cell>
          <cell r="L15">
            <v>61665</v>
          </cell>
        </row>
        <row r="16">
          <cell r="G16">
            <v>5607</v>
          </cell>
          <cell r="L16">
            <v>36999</v>
          </cell>
        </row>
        <row r="17">
          <cell r="G17">
            <v>0</v>
          </cell>
        </row>
        <row r="18">
          <cell r="G18">
            <v>0</v>
          </cell>
          <cell r="L18">
            <v>37232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3">
          <cell r="L23">
            <v>2714752</v>
          </cell>
        </row>
        <row r="24">
          <cell r="G24">
            <v>5607</v>
          </cell>
        </row>
        <row r="25">
          <cell r="G25">
            <v>0</v>
          </cell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53889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L31">
            <v>0</v>
          </cell>
        </row>
        <row r="33">
          <cell r="L33">
            <v>274603</v>
          </cell>
        </row>
        <row r="34">
          <cell r="G34">
            <v>84811</v>
          </cell>
          <cell r="L34">
            <v>331074</v>
          </cell>
        </row>
        <row r="35">
          <cell r="G35">
            <v>63618</v>
          </cell>
        </row>
        <row r="37">
          <cell r="G37">
            <v>1281800</v>
          </cell>
        </row>
        <row r="38">
          <cell r="G38">
            <v>512720</v>
          </cell>
          <cell r="L38">
            <v>1773337</v>
          </cell>
        </row>
        <row r="40">
          <cell r="G40">
            <v>0</v>
          </cell>
        </row>
        <row r="41">
          <cell r="G41">
            <v>0</v>
          </cell>
        </row>
        <row r="46">
          <cell r="L46">
            <v>0</v>
          </cell>
        </row>
      </sheetData>
      <sheetData sheetId="10">
        <row r="4">
          <cell r="G4">
            <v>5076542.91</v>
          </cell>
          <cell r="L4">
            <v>320087.31</v>
          </cell>
        </row>
        <row r="6">
          <cell r="L6">
            <v>4020978.1</v>
          </cell>
        </row>
        <row r="7">
          <cell r="L7">
            <v>5800423.1699999999</v>
          </cell>
        </row>
        <row r="8">
          <cell r="G8">
            <v>21827703.68</v>
          </cell>
        </row>
        <row r="11">
          <cell r="G11">
            <v>34089146</v>
          </cell>
        </row>
        <row r="12">
          <cell r="L12">
            <v>27689396.559999999</v>
          </cell>
        </row>
        <row r="13">
          <cell r="L13">
            <v>747624.36</v>
          </cell>
        </row>
        <row r="15">
          <cell r="G15">
            <v>5758934.1799999997</v>
          </cell>
          <cell r="L15">
            <v>10961624.49</v>
          </cell>
        </row>
        <row r="16">
          <cell r="L16">
            <v>556442.36</v>
          </cell>
        </row>
        <row r="17">
          <cell r="G17">
            <v>8155091.9500000002</v>
          </cell>
          <cell r="L17">
            <v>-3940815.13</v>
          </cell>
        </row>
        <row r="20">
          <cell r="L20">
            <v>-4.63</v>
          </cell>
        </row>
        <row r="21">
          <cell r="G21">
            <v>212601.18</v>
          </cell>
        </row>
        <row r="23">
          <cell r="L23">
            <v>13000000</v>
          </cell>
        </row>
        <row r="24">
          <cell r="L24">
            <v>13000000</v>
          </cell>
        </row>
        <row r="28">
          <cell r="G28">
            <v>0</v>
          </cell>
          <cell r="L28">
            <v>51853.83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1775460.02</v>
          </cell>
          <cell r="L34">
            <v>0</v>
          </cell>
        </row>
        <row r="35">
          <cell r="G35">
            <v>1330144.73</v>
          </cell>
          <cell r="L35">
            <v>0</v>
          </cell>
        </row>
        <row r="37">
          <cell r="G37">
            <v>1872251.22</v>
          </cell>
          <cell r="L37">
            <v>15539361.76</v>
          </cell>
        </row>
        <row r="38">
          <cell r="G38">
            <v>1120364.6499999999</v>
          </cell>
          <cell r="L38">
            <v>4212534.4000000004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34151.379999999997</v>
          </cell>
        </row>
        <row r="46">
          <cell r="G46">
            <v>10262214663.9</v>
          </cell>
          <cell r="L46">
            <v>10262214663.9</v>
          </cell>
        </row>
      </sheetData>
      <sheetData sheetId="11">
        <row r="4">
          <cell r="G4">
            <v>0</v>
          </cell>
          <cell r="L4">
            <v>2069551</v>
          </cell>
        </row>
        <row r="5">
          <cell r="L5">
            <v>0</v>
          </cell>
        </row>
        <row r="6">
          <cell r="G6">
            <v>10664544</v>
          </cell>
          <cell r="L6">
            <v>1021686</v>
          </cell>
        </row>
        <row r="7">
          <cell r="L7">
            <v>394043</v>
          </cell>
        </row>
        <row r="11">
          <cell r="G11">
            <v>0</v>
          </cell>
        </row>
        <row r="12">
          <cell r="G12">
            <v>0</v>
          </cell>
          <cell r="L12">
            <v>2960216</v>
          </cell>
        </row>
        <row r="13">
          <cell r="L13">
            <v>1378250</v>
          </cell>
        </row>
        <row r="15">
          <cell r="G15">
            <v>0</v>
          </cell>
          <cell r="L15">
            <v>1870396</v>
          </cell>
        </row>
        <row r="16">
          <cell r="G16">
            <v>0</v>
          </cell>
          <cell r="L16">
            <v>908000</v>
          </cell>
        </row>
        <row r="17">
          <cell r="G17">
            <v>68180</v>
          </cell>
          <cell r="L17">
            <v>0</v>
          </cell>
        </row>
        <row r="18">
          <cell r="G18">
            <v>0</v>
          </cell>
          <cell r="L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3">
          <cell r="L23">
            <v>2900000</v>
          </cell>
        </row>
        <row r="24">
          <cell r="G24">
            <v>0</v>
          </cell>
          <cell r="L24">
            <v>3000000</v>
          </cell>
        </row>
        <row r="25">
          <cell r="G25">
            <v>0</v>
          </cell>
          <cell r="L25">
            <v>100000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1349896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3216837</v>
          </cell>
        </row>
        <row r="31">
          <cell r="L31">
            <v>0</v>
          </cell>
        </row>
        <row r="33">
          <cell r="L33">
            <v>0</v>
          </cell>
        </row>
        <row r="34">
          <cell r="G34">
            <v>736856</v>
          </cell>
          <cell r="L34">
            <v>0</v>
          </cell>
        </row>
        <row r="35">
          <cell r="G35">
            <v>555954</v>
          </cell>
          <cell r="L35">
            <v>0</v>
          </cell>
        </row>
        <row r="37">
          <cell r="G37">
            <v>4531815</v>
          </cell>
          <cell r="L37">
            <v>2067841</v>
          </cell>
        </row>
        <row r="38">
          <cell r="G38">
            <v>430115</v>
          </cell>
          <cell r="L38">
            <v>0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548890</v>
          </cell>
        </row>
        <row r="46">
          <cell r="G46">
            <v>0</v>
          </cell>
          <cell r="L46">
            <v>0</v>
          </cell>
        </row>
      </sheetData>
      <sheetData sheetId="12">
        <row r="4">
          <cell r="G4">
            <v>203707.6</v>
          </cell>
          <cell r="L4">
            <v>0</v>
          </cell>
        </row>
        <row r="6">
          <cell r="L6">
            <v>52667.29</v>
          </cell>
        </row>
        <row r="7">
          <cell r="G7">
            <v>2508241.35</v>
          </cell>
          <cell r="L7">
            <v>286483.15999999997</v>
          </cell>
        </row>
        <row r="12">
          <cell r="L12">
            <v>1498064.57</v>
          </cell>
        </row>
        <row r="13">
          <cell r="L13">
            <v>0</v>
          </cell>
        </row>
        <row r="15">
          <cell r="G15">
            <v>1084627.1200000001</v>
          </cell>
          <cell r="L15">
            <v>283212.78999999998</v>
          </cell>
        </row>
        <row r="16">
          <cell r="G16">
            <v>0</v>
          </cell>
          <cell r="L16">
            <v>8193.5499999999993</v>
          </cell>
        </row>
        <row r="17">
          <cell r="G17">
            <v>137284.04</v>
          </cell>
          <cell r="L17">
            <v>-34971.15</v>
          </cell>
        </row>
        <row r="20">
          <cell r="L20">
            <v>0</v>
          </cell>
        </row>
        <row r="21">
          <cell r="G21">
            <v>9000</v>
          </cell>
        </row>
        <row r="23">
          <cell r="L23">
            <v>2620000</v>
          </cell>
        </row>
        <row r="24">
          <cell r="G24">
            <v>1323893.75</v>
          </cell>
          <cell r="L24">
            <v>2620000</v>
          </cell>
        </row>
        <row r="28">
          <cell r="G28">
            <v>0</v>
          </cell>
          <cell r="L28">
            <v>672.13</v>
          </cell>
        </row>
        <row r="29">
          <cell r="G29">
            <v>0</v>
          </cell>
        </row>
        <row r="30">
          <cell r="G30">
            <v>0</v>
          </cell>
        </row>
        <row r="34">
          <cell r="G34">
            <v>128909.28</v>
          </cell>
          <cell r="L34">
            <v>1279.32</v>
          </cell>
        </row>
        <row r="35">
          <cell r="G35">
            <v>119782.9</v>
          </cell>
          <cell r="L35">
            <v>0</v>
          </cell>
        </row>
        <row r="37">
          <cell r="L37">
            <v>210711.16</v>
          </cell>
        </row>
        <row r="38">
          <cell r="L38">
            <v>1022102.01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653588.85</v>
          </cell>
        </row>
        <row r="46">
          <cell r="G46">
            <v>552519449.33000004</v>
          </cell>
          <cell r="L46">
            <v>552519449.33000004</v>
          </cell>
        </row>
      </sheetData>
      <sheetData sheetId="13">
        <row r="4">
          <cell r="G4">
            <v>84.99</v>
          </cell>
          <cell r="L4">
            <v>2194560.58</v>
          </cell>
        </row>
        <row r="5">
          <cell r="G5">
            <v>39973958.219999999</v>
          </cell>
        </row>
        <row r="6">
          <cell r="L6">
            <v>2894528.05</v>
          </cell>
        </row>
        <row r="7">
          <cell r="L7">
            <v>919707.65</v>
          </cell>
        </row>
        <row r="12">
          <cell r="L12">
            <v>36687069.950000003</v>
          </cell>
        </row>
        <row r="13">
          <cell r="L13">
            <v>10562673.310000001</v>
          </cell>
        </row>
        <row r="15">
          <cell r="G15">
            <v>8964608.4600000009</v>
          </cell>
          <cell r="L15">
            <v>3641612.25</v>
          </cell>
        </row>
        <row r="16">
          <cell r="L16">
            <v>1161823.93</v>
          </cell>
        </row>
        <row r="17">
          <cell r="G17">
            <v>14183091.380000001</v>
          </cell>
          <cell r="L17">
            <v>3252998.26</v>
          </cell>
        </row>
        <row r="20">
          <cell r="L20">
            <v>2322878.44</v>
          </cell>
        </row>
        <row r="23">
          <cell r="L23">
            <v>3990700</v>
          </cell>
        </row>
        <row r="24">
          <cell r="L24">
            <v>8000000</v>
          </cell>
        </row>
        <row r="25">
          <cell r="L25">
            <v>4009300</v>
          </cell>
        </row>
        <row r="28">
          <cell r="G28">
            <v>1960</v>
          </cell>
          <cell r="L28">
            <v>605124.68000000005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3104042.68</v>
          </cell>
          <cell r="L34">
            <v>0</v>
          </cell>
        </row>
        <row r="35">
          <cell r="G35">
            <v>1910279.17</v>
          </cell>
          <cell r="L35">
            <v>0</v>
          </cell>
        </row>
        <row r="37">
          <cell r="G37">
            <v>2209876</v>
          </cell>
          <cell r="L37">
            <v>9239916.0299999993</v>
          </cell>
        </row>
        <row r="38">
          <cell r="G38">
            <v>331008.7</v>
          </cell>
          <cell r="L38">
            <v>18689877.530000001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12145.8</v>
          </cell>
        </row>
        <row r="46">
          <cell r="G46">
            <v>15011626603.41</v>
          </cell>
          <cell r="L46">
            <v>15011626603.41</v>
          </cell>
        </row>
      </sheetData>
      <sheetData sheetId="14">
        <row r="4">
          <cell r="G4">
            <v>276830.17</v>
          </cell>
          <cell r="L4">
            <v>574102.43999999994</v>
          </cell>
        </row>
        <row r="5">
          <cell r="G5">
            <v>32615861.149999999</v>
          </cell>
        </row>
        <row r="6">
          <cell r="L6">
            <v>763330.46</v>
          </cell>
        </row>
        <row r="7">
          <cell r="L7">
            <v>2247093.9500000002</v>
          </cell>
        </row>
        <row r="12">
          <cell r="L12">
            <v>24062044.82</v>
          </cell>
        </row>
        <row r="13">
          <cell r="L13">
            <v>275121.08</v>
          </cell>
        </row>
        <row r="15">
          <cell r="G15">
            <v>4689830.9000000004</v>
          </cell>
          <cell r="L15">
            <v>5759515.0199999996</v>
          </cell>
        </row>
        <row r="16">
          <cell r="L16">
            <v>2376833.7799999998</v>
          </cell>
        </row>
        <row r="17">
          <cell r="G17">
            <v>13260421.02</v>
          </cell>
          <cell r="L17">
            <v>4954537.68</v>
          </cell>
        </row>
        <row r="18">
          <cell r="L18">
            <v>394340.87</v>
          </cell>
        </row>
        <row r="19">
          <cell r="G19">
            <v>0</v>
          </cell>
        </row>
        <row r="20">
          <cell r="L20">
            <v>2189.91</v>
          </cell>
        </row>
        <row r="21">
          <cell r="G21">
            <v>741272.82</v>
          </cell>
        </row>
        <row r="23">
          <cell r="L23">
            <v>9439413</v>
          </cell>
        </row>
        <row r="24">
          <cell r="G24">
            <v>538286.47</v>
          </cell>
          <cell r="L24">
            <v>9439413</v>
          </cell>
        </row>
        <row r="25">
          <cell r="G25">
            <v>538286.47</v>
          </cell>
        </row>
        <row r="28">
          <cell r="G28">
            <v>0</v>
          </cell>
          <cell r="L28">
            <v>1313415.82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979907.52</v>
          </cell>
          <cell r="L34">
            <v>0</v>
          </cell>
        </row>
        <row r="35">
          <cell r="G35">
            <v>704388.97</v>
          </cell>
          <cell r="L35">
            <v>0</v>
          </cell>
        </row>
        <row r="37">
          <cell r="L37">
            <v>1087604.22</v>
          </cell>
        </row>
        <row r="38">
          <cell r="L38">
            <v>15202542.470000001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1379365.83</v>
          </cell>
        </row>
        <row r="46">
          <cell r="G46">
            <v>7726139173.3500004</v>
          </cell>
          <cell r="L46">
            <v>7726139173.3500004</v>
          </cell>
        </row>
      </sheetData>
      <sheetData sheetId="15">
        <row r="4">
          <cell r="G4">
            <v>41766.160000000003</v>
          </cell>
          <cell r="L4">
            <v>252212.77</v>
          </cell>
        </row>
        <row r="5">
          <cell r="G5">
            <v>3580538.2</v>
          </cell>
        </row>
        <row r="6">
          <cell r="L6">
            <v>1165187.28</v>
          </cell>
        </row>
        <row r="7">
          <cell r="L7">
            <v>14388574.93</v>
          </cell>
        </row>
        <row r="12">
          <cell r="L12">
            <v>17775569.870000001</v>
          </cell>
        </row>
        <row r="13">
          <cell r="L13">
            <v>436693.62</v>
          </cell>
        </row>
        <row r="15">
          <cell r="G15">
            <v>12317830.050000001</v>
          </cell>
          <cell r="L15">
            <v>718210.26</v>
          </cell>
        </row>
        <row r="16">
          <cell r="L16">
            <v>542.20000000000005</v>
          </cell>
        </row>
        <row r="17">
          <cell r="G17">
            <v>5732347.75</v>
          </cell>
          <cell r="L17">
            <v>2542464.09</v>
          </cell>
        </row>
        <row r="19">
          <cell r="G19">
            <v>7322674.6299999999</v>
          </cell>
        </row>
        <row r="20">
          <cell r="L20">
            <v>168.75</v>
          </cell>
        </row>
        <row r="21">
          <cell r="G21">
            <v>2293693.35</v>
          </cell>
        </row>
        <row r="23">
          <cell r="L23">
            <v>5200000</v>
          </cell>
        </row>
        <row r="24">
          <cell r="G24">
            <v>340592.31</v>
          </cell>
        </row>
        <row r="28">
          <cell r="G28">
            <v>285000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92179.21</v>
          </cell>
        </row>
        <row r="34">
          <cell r="G34">
            <v>265507.44</v>
          </cell>
          <cell r="L34">
            <v>1215851.99</v>
          </cell>
        </row>
        <row r="35">
          <cell r="G35">
            <v>142949.1</v>
          </cell>
          <cell r="L35">
            <v>0</v>
          </cell>
        </row>
        <row r="37">
          <cell r="G37">
            <v>1495598.11</v>
          </cell>
          <cell r="L37">
            <v>0</v>
          </cell>
        </row>
        <row r="38">
          <cell r="G38">
            <v>658063.12</v>
          </cell>
          <cell r="L38">
            <v>147433.29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2485090.2599999998</v>
          </cell>
        </row>
        <row r="46">
          <cell r="G46">
            <v>2590041089.8899999</v>
          </cell>
          <cell r="L46">
            <v>2590041089.8899999</v>
          </cell>
        </row>
      </sheetData>
      <sheetData sheetId="16">
        <row r="6">
          <cell r="L6">
            <v>824598.08</v>
          </cell>
        </row>
        <row r="7">
          <cell r="L7">
            <v>180576.53</v>
          </cell>
        </row>
        <row r="8">
          <cell r="G8">
            <v>27060677.23</v>
          </cell>
        </row>
        <row r="12">
          <cell r="L12">
            <v>53038166.649999999</v>
          </cell>
        </row>
        <row r="13">
          <cell r="L13">
            <v>1698375.26</v>
          </cell>
        </row>
        <row r="15">
          <cell r="G15">
            <v>0</v>
          </cell>
          <cell r="L15">
            <v>15429999.75</v>
          </cell>
        </row>
        <row r="16">
          <cell r="G16">
            <v>0</v>
          </cell>
          <cell r="L16">
            <v>1299197.8999999999</v>
          </cell>
        </row>
        <row r="17">
          <cell r="G17">
            <v>40775772.219999999</v>
          </cell>
          <cell r="L17">
            <v>39471.730000000003</v>
          </cell>
        </row>
        <row r="18">
          <cell r="G18">
            <v>1167803.7</v>
          </cell>
          <cell r="L18">
            <v>171120</v>
          </cell>
        </row>
        <row r="19">
          <cell r="G19">
            <v>833524.91</v>
          </cell>
        </row>
        <row r="20">
          <cell r="L20">
            <v>1424672.51</v>
          </cell>
        </row>
        <row r="21">
          <cell r="G21">
            <v>1153247</v>
          </cell>
        </row>
        <row r="23">
          <cell r="L23">
            <v>10700000</v>
          </cell>
        </row>
        <row r="24">
          <cell r="G24">
            <v>3350624</v>
          </cell>
          <cell r="L24">
            <v>10700000</v>
          </cell>
        </row>
        <row r="25">
          <cell r="G25">
            <v>3350624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  <cell r="L30">
            <v>13659</v>
          </cell>
        </row>
        <row r="33">
          <cell r="L33">
            <v>2907521.64</v>
          </cell>
        </row>
        <row r="34">
          <cell r="G34">
            <v>182708.31</v>
          </cell>
          <cell r="L34">
            <v>0</v>
          </cell>
        </row>
        <row r="35">
          <cell r="G35">
            <v>96223.61</v>
          </cell>
          <cell r="L35">
            <v>0</v>
          </cell>
        </row>
        <row r="38">
          <cell r="L38">
            <v>6900507.9400000004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14075775.029999999</v>
          </cell>
        </row>
        <row r="46">
          <cell r="G46">
            <v>133274167906.19</v>
          </cell>
          <cell r="L46">
            <v>133274167906.19</v>
          </cell>
        </row>
      </sheetData>
      <sheetData sheetId="17">
        <row r="4">
          <cell r="L4">
            <v>25291374.27</v>
          </cell>
        </row>
        <row r="5">
          <cell r="L5">
            <v>350</v>
          </cell>
        </row>
        <row r="6">
          <cell r="L6">
            <v>1547229.66</v>
          </cell>
        </row>
        <row r="7">
          <cell r="L7">
            <v>3371194.7</v>
          </cell>
        </row>
        <row r="8">
          <cell r="G8">
            <v>73756160.909999996</v>
          </cell>
        </row>
        <row r="12">
          <cell r="L12">
            <v>40311163.030000001</v>
          </cell>
        </row>
        <row r="13">
          <cell r="L13">
            <v>16732093.960000001</v>
          </cell>
        </row>
        <row r="15">
          <cell r="G15">
            <v>7498329.6100000003</v>
          </cell>
          <cell r="L15">
            <v>7792559.8499999996</v>
          </cell>
        </row>
        <row r="16">
          <cell r="L16">
            <v>2447963.71</v>
          </cell>
        </row>
        <row r="17">
          <cell r="G17">
            <v>16273226.32</v>
          </cell>
          <cell r="L17">
            <v>968463.4</v>
          </cell>
        </row>
        <row r="18">
          <cell r="L18">
            <v>1268273.31</v>
          </cell>
        </row>
        <row r="21">
          <cell r="G21">
            <v>0.06</v>
          </cell>
        </row>
        <row r="23">
          <cell r="L23">
            <v>8941550</v>
          </cell>
        </row>
        <row r="24">
          <cell r="G24">
            <v>1125406.1000000001</v>
          </cell>
        </row>
        <row r="25">
          <cell r="G25">
            <v>1125406.1000000001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1349500.55</v>
          </cell>
          <cell r="L34">
            <v>0</v>
          </cell>
        </row>
        <row r="35">
          <cell r="G35">
            <v>640512.65</v>
          </cell>
          <cell r="L35">
            <v>0</v>
          </cell>
        </row>
        <row r="37">
          <cell r="L37">
            <v>13631116.23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6421469.5700000003</v>
          </cell>
        </row>
        <row r="46">
          <cell r="G46">
            <v>0</v>
          </cell>
          <cell r="L46">
            <v>0</v>
          </cell>
        </row>
      </sheetData>
      <sheetData sheetId="18">
        <row r="4">
          <cell r="G4">
            <v>1009551.92</v>
          </cell>
          <cell r="L4">
            <v>10293237.41</v>
          </cell>
        </row>
        <row r="5">
          <cell r="G5">
            <v>10833989.25</v>
          </cell>
        </row>
        <row r="6">
          <cell r="L6">
            <v>743066.1</v>
          </cell>
        </row>
        <row r="7">
          <cell r="L7">
            <v>4868079.2</v>
          </cell>
        </row>
        <row r="11">
          <cell r="G11">
            <v>9560701.0500000007</v>
          </cell>
        </row>
        <row r="12">
          <cell r="L12">
            <v>20109466.620000001</v>
          </cell>
        </row>
        <row r="13">
          <cell r="L13">
            <v>6394015.7599999998</v>
          </cell>
        </row>
        <row r="15">
          <cell r="G15">
            <v>2344148.65</v>
          </cell>
          <cell r="L15">
            <v>8982270.5299999993</v>
          </cell>
        </row>
        <row r="16">
          <cell r="G16">
            <v>15176.43</v>
          </cell>
          <cell r="L16">
            <v>4541782.67</v>
          </cell>
        </row>
        <row r="17">
          <cell r="G17">
            <v>12909293.27</v>
          </cell>
          <cell r="L17">
            <v>-2437782.62</v>
          </cell>
        </row>
        <row r="18">
          <cell r="G18">
            <v>6851.32</v>
          </cell>
        </row>
        <row r="20">
          <cell r="L20">
            <v>0.01</v>
          </cell>
        </row>
        <row r="21">
          <cell r="G21">
            <v>138721.01999999999</v>
          </cell>
        </row>
        <row r="23">
          <cell r="L23">
            <v>6000000</v>
          </cell>
        </row>
        <row r="28">
          <cell r="G28">
            <v>0</v>
          </cell>
          <cell r="L28">
            <v>2757.96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379627.46</v>
          </cell>
          <cell r="L34">
            <v>0</v>
          </cell>
        </row>
        <row r="35">
          <cell r="G35">
            <v>346079.66</v>
          </cell>
          <cell r="L35">
            <v>0</v>
          </cell>
        </row>
        <row r="37">
          <cell r="G37">
            <v>2506368.9700000002</v>
          </cell>
          <cell r="L37">
            <v>854817.66</v>
          </cell>
        </row>
        <row r="38">
          <cell r="G38">
            <v>161827.29999999999</v>
          </cell>
          <cell r="L38">
            <v>675559.44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3207</v>
          </cell>
        </row>
        <row r="46">
          <cell r="G46">
            <v>5714959371.1300001</v>
          </cell>
          <cell r="L46">
            <v>5714959371.1300001</v>
          </cell>
        </row>
      </sheetData>
      <sheetData sheetId="19">
        <row r="4">
          <cell r="G4">
            <v>0</v>
          </cell>
          <cell r="L4">
            <v>0</v>
          </cell>
        </row>
        <row r="5">
          <cell r="G5">
            <v>0</v>
          </cell>
          <cell r="L5">
            <v>0</v>
          </cell>
        </row>
        <row r="6">
          <cell r="L6">
            <v>729834</v>
          </cell>
        </row>
        <row r="7">
          <cell r="G7">
            <v>0</v>
          </cell>
          <cell r="L7">
            <v>0</v>
          </cell>
        </row>
        <row r="8">
          <cell r="G8">
            <v>8791296</v>
          </cell>
        </row>
        <row r="11">
          <cell r="G11">
            <v>0</v>
          </cell>
        </row>
        <row r="12">
          <cell r="G12">
            <v>0</v>
          </cell>
          <cell r="L12">
            <v>17872883</v>
          </cell>
        </row>
        <row r="13">
          <cell r="L13">
            <v>1795100</v>
          </cell>
        </row>
        <row r="15">
          <cell r="G15">
            <v>3696036</v>
          </cell>
          <cell r="L15">
            <v>10593809</v>
          </cell>
        </row>
        <row r="16">
          <cell r="G16">
            <v>0</v>
          </cell>
          <cell r="L16">
            <v>1730406</v>
          </cell>
        </row>
        <row r="17">
          <cell r="G17">
            <v>4597031</v>
          </cell>
          <cell r="L17">
            <v>362014</v>
          </cell>
        </row>
        <row r="18">
          <cell r="G18">
            <v>0</v>
          </cell>
          <cell r="L18">
            <v>278865</v>
          </cell>
        </row>
        <row r="19">
          <cell r="G19">
            <v>0</v>
          </cell>
        </row>
        <row r="20">
          <cell r="G20">
            <v>0</v>
          </cell>
        </row>
        <row r="23">
          <cell r="L23">
            <v>3650000</v>
          </cell>
        </row>
        <row r="24">
          <cell r="G24">
            <v>282309</v>
          </cell>
          <cell r="L24">
            <v>3650000</v>
          </cell>
        </row>
        <row r="25">
          <cell r="G25">
            <v>282309</v>
          </cell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L31">
            <v>0</v>
          </cell>
        </row>
        <row r="33">
          <cell r="L33">
            <v>0</v>
          </cell>
        </row>
        <row r="34">
          <cell r="G34">
            <v>49295</v>
          </cell>
          <cell r="L34">
            <v>0</v>
          </cell>
        </row>
        <row r="35">
          <cell r="G35">
            <v>43136</v>
          </cell>
          <cell r="L35">
            <v>0</v>
          </cell>
        </row>
        <row r="37">
          <cell r="G37">
            <v>0</v>
          </cell>
          <cell r="L37">
            <v>4628393</v>
          </cell>
        </row>
        <row r="38">
          <cell r="G38">
            <v>0</v>
          </cell>
          <cell r="L38">
            <v>0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17499770</v>
          </cell>
        </row>
        <row r="46">
          <cell r="G46">
            <v>0</v>
          </cell>
          <cell r="L46">
            <v>0</v>
          </cell>
        </row>
      </sheetData>
      <sheetData sheetId="20">
        <row r="4">
          <cell r="G4">
            <v>813764</v>
          </cell>
          <cell r="L4">
            <v>1123372</v>
          </cell>
        </row>
        <row r="6">
          <cell r="L6">
            <v>1278209</v>
          </cell>
        </row>
        <row r="7">
          <cell r="L7">
            <v>3217337</v>
          </cell>
        </row>
        <row r="8">
          <cell r="G8">
            <v>14718368</v>
          </cell>
        </row>
        <row r="12">
          <cell r="L12">
            <v>9552916</v>
          </cell>
        </row>
        <row r="13">
          <cell r="L13">
            <v>2406768</v>
          </cell>
        </row>
        <row r="15">
          <cell r="G15">
            <v>2463040</v>
          </cell>
          <cell r="L15">
            <v>2023138</v>
          </cell>
        </row>
        <row r="16">
          <cell r="L16">
            <v>657553</v>
          </cell>
        </row>
        <row r="17">
          <cell r="G17">
            <v>1696108</v>
          </cell>
        </row>
        <row r="20">
          <cell r="L20">
            <v>764512</v>
          </cell>
        </row>
        <row r="23">
          <cell r="L23">
            <v>4600000</v>
          </cell>
        </row>
        <row r="24">
          <cell r="L24">
            <v>4600000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  <cell r="L30">
            <v>3014609</v>
          </cell>
        </row>
        <row r="33">
          <cell r="L33">
            <v>0</v>
          </cell>
        </row>
        <row r="34">
          <cell r="G34">
            <v>543462</v>
          </cell>
          <cell r="L34">
            <v>0</v>
          </cell>
        </row>
        <row r="35">
          <cell r="G35">
            <v>564898</v>
          </cell>
          <cell r="L35">
            <v>0</v>
          </cell>
        </row>
        <row r="37">
          <cell r="G37">
            <v>3390975</v>
          </cell>
          <cell r="L37">
            <v>182865</v>
          </cell>
        </row>
        <row r="38">
          <cell r="G38">
            <v>182365</v>
          </cell>
          <cell r="L38">
            <v>579812</v>
          </cell>
        </row>
        <row r="40">
          <cell r="G40">
            <v>110482</v>
          </cell>
        </row>
        <row r="41">
          <cell r="G41">
            <v>0</v>
          </cell>
        </row>
        <row r="43">
          <cell r="G43">
            <v>283513</v>
          </cell>
        </row>
        <row r="46">
          <cell r="G46">
            <v>0</v>
          </cell>
          <cell r="L46">
            <v>0</v>
          </cell>
        </row>
      </sheetData>
      <sheetData sheetId="21">
        <row r="4">
          <cell r="G4">
            <v>87381</v>
          </cell>
          <cell r="L4">
            <v>70151998</v>
          </cell>
        </row>
        <row r="7">
          <cell r="L7">
            <v>29274355</v>
          </cell>
        </row>
        <row r="8">
          <cell r="G8">
            <v>33392971</v>
          </cell>
        </row>
        <row r="11">
          <cell r="G11">
            <v>2310385</v>
          </cell>
        </row>
        <row r="15">
          <cell r="G15">
            <v>68631942</v>
          </cell>
        </row>
        <row r="21">
          <cell r="G21">
            <v>19507937</v>
          </cell>
        </row>
        <row r="23">
          <cell r="L23">
            <v>10000000</v>
          </cell>
        </row>
        <row r="24">
          <cell r="G24">
            <v>947503</v>
          </cell>
          <cell r="L24">
            <v>10000000</v>
          </cell>
        </row>
        <row r="25">
          <cell r="G25">
            <v>947503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5212828</v>
          </cell>
          <cell r="L34">
            <v>0</v>
          </cell>
        </row>
        <row r="35">
          <cell r="G35">
            <v>1758668</v>
          </cell>
          <cell r="L35">
            <v>0</v>
          </cell>
        </row>
        <row r="37">
          <cell r="L37">
            <v>4922801</v>
          </cell>
        </row>
        <row r="38">
          <cell r="L38">
            <v>14845272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1809650</v>
          </cell>
        </row>
        <row r="46">
          <cell r="G46">
            <v>0</v>
          </cell>
          <cell r="L46">
            <v>0</v>
          </cell>
        </row>
      </sheetData>
      <sheetData sheetId="22">
        <row r="4">
          <cell r="G4">
            <v>1872499</v>
          </cell>
          <cell r="L4">
            <v>1313515</v>
          </cell>
        </row>
        <row r="6">
          <cell r="L6">
            <v>1247777</v>
          </cell>
        </row>
        <row r="7">
          <cell r="L7">
            <v>1758703</v>
          </cell>
        </row>
        <row r="8">
          <cell r="G8">
            <v>20610866</v>
          </cell>
        </row>
        <row r="12">
          <cell r="L12">
            <v>8759978</v>
          </cell>
        </row>
        <row r="13">
          <cell r="L13">
            <v>3221451</v>
          </cell>
        </row>
        <row r="15">
          <cell r="G15">
            <v>4780322</v>
          </cell>
          <cell r="L15">
            <v>1402301</v>
          </cell>
        </row>
        <row r="16">
          <cell r="L16">
            <v>560930</v>
          </cell>
        </row>
        <row r="17">
          <cell r="G17">
            <v>88116</v>
          </cell>
        </row>
        <row r="18">
          <cell r="L18">
            <v>849364</v>
          </cell>
        </row>
        <row r="20">
          <cell r="L20">
            <v>3357534</v>
          </cell>
        </row>
        <row r="21">
          <cell r="G21">
            <v>507.34</v>
          </cell>
        </row>
        <row r="23">
          <cell r="L23">
            <v>6000000</v>
          </cell>
        </row>
        <row r="24">
          <cell r="L24">
            <v>6000000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711097</v>
          </cell>
        </row>
        <row r="35">
          <cell r="G35">
            <v>678162</v>
          </cell>
          <cell r="L35">
            <v>0</v>
          </cell>
        </row>
        <row r="37">
          <cell r="L37">
            <v>5487030</v>
          </cell>
        </row>
        <row r="38">
          <cell r="L38">
            <v>1017761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26337</v>
          </cell>
        </row>
        <row r="46">
          <cell r="G46">
            <v>0</v>
          </cell>
          <cell r="L46">
            <v>0</v>
          </cell>
        </row>
      </sheetData>
      <sheetData sheetId="23">
        <row r="4">
          <cell r="G4">
            <v>7153.22</v>
          </cell>
          <cell r="L4">
            <v>24722832.91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4599649.47</v>
          </cell>
        </row>
        <row r="7">
          <cell r="G7">
            <v>51313343.100000001</v>
          </cell>
          <cell r="L7">
            <v>56662.82</v>
          </cell>
        </row>
        <row r="8">
          <cell r="G8">
            <v>0</v>
          </cell>
        </row>
        <row r="11">
          <cell r="G11">
            <v>0</v>
          </cell>
        </row>
        <row r="12">
          <cell r="G12">
            <v>0</v>
          </cell>
          <cell r="L12">
            <v>21957690.18</v>
          </cell>
        </row>
        <row r="13">
          <cell r="L13">
            <v>15161172.119999999</v>
          </cell>
        </row>
        <row r="15">
          <cell r="G15">
            <v>777857.86</v>
          </cell>
          <cell r="L15">
            <v>5472210.1500000004</v>
          </cell>
        </row>
        <row r="16">
          <cell r="G16">
            <v>0</v>
          </cell>
          <cell r="L16">
            <v>3746286.95</v>
          </cell>
        </row>
        <row r="17">
          <cell r="G17">
            <v>23639.040000000001</v>
          </cell>
          <cell r="L17">
            <v>2756228.61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  <cell r="L20">
            <v>80000</v>
          </cell>
        </row>
        <row r="21">
          <cell r="G21">
            <v>0</v>
          </cell>
        </row>
        <row r="23">
          <cell r="L23">
            <v>9192355.1999999993</v>
          </cell>
        </row>
        <row r="24">
          <cell r="G24">
            <v>0</v>
          </cell>
          <cell r="L24">
            <v>9192355.1999999993</v>
          </cell>
        </row>
        <row r="25">
          <cell r="G25">
            <v>0</v>
          </cell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L31">
            <v>0</v>
          </cell>
        </row>
        <row r="33">
          <cell r="L33">
            <v>0</v>
          </cell>
        </row>
        <row r="34">
          <cell r="G34">
            <v>409643.2</v>
          </cell>
          <cell r="L34">
            <v>0</v>
          </cell>
        </row>
        <row r="35">
          <cell r="G35">
            <v>311961.83</v>
          </cell>
          <cell r="L35">
            <v>0</v>
          </cell>
        </row>
        <row r="37">
          <cell r="G37">
            <v>0</v>
          </cell>
          <cell r="L37">
            <v>13665029.32</v>
          </cell>
        </row>
        <row r="38">
          <cell r="G38">
            <v>0</v>
          </cell>
          <cell r="L38">
            <v>0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11375525</v>
          </cell>
        </row>
        <row r="46">
          <cell r="G46">
            <v>0</v>
          </cell>
          <cell r="L46">
            <v>0</v>
          </cell>
        </row>
      </sheetData>
      <sheetData sheetId="24">
        <row r="4">
          <cell r="G4">
            <v>425279.45</v>
          </cell>
          <cell r="L4">
            <v>17089.34</v>
          </cell>
        </row>
        <row r="5">
          <cell r="G5">
            <v>20743154.350000001</v>
          </cell>
        </row>
        <row r="6">
          <cell r="L6">
            <v>200706.94</v>
          </cell>
        </row>
        <row r="7">
          <cell r="L7">
            <v>1183110.57</v>
          </cell>
        </row>
        <row r="12">
          <cell r="L12">
            <v>3944015.51</v>
          </cell>
        </row>
        <row r="13">
          <cell r="L13">
            <v>0</v>
          </cell>
        </row>
        <row r="15">
          <cell r="G15">
            <v>3560773.26</v>
          </cell>
          <cell r="L15">
            <v>80461.960000000006</v>
          </cell>
        </row>
        <row r="16">
          <cell r="L16">
            <v>6000</v>
          </cell>
        </row>
        <row r="17">
          <cell r="L17">
            <v>0</v>
          </cell>
        </row>
        <row r="18">
          <cell r="L18">
            <v>2064204.44</v>
          </cell>
        </row>
        <row r="20">
          <cell r="L20">
            <v>7879241.96</v>
          </cell>
        </row>
        <row r="23">
          <cell r="L23">
            <v>6000000</v>
          </cell>
        </row>
        <row r="24">
          <cell r="L24">
            <v>6000000</v>
          </cell>
        </row>
        <row r="28">
          <cell r="G28">
            <v>0</v>
          </cell>
          <cell r="L28">
            <v>11702.16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424846.83</v>
          </cell>
          <cell r="L34">
            <v>0</v>
          </cell>
        </row>
        <row r="35">
          <cell r="G35">
            <v>235126.83</v>
          </cell>
          <cell r="L35">
            <v>0</v>
          </cell>
        </row>
        <row r="37">
          <cell r="G37">
            <v>1903166.75</v>
          </cell>
          <cell r="L37">
            <v>5336156.4400000004</v>
          </cell>
        </row>
        <row r="38">
          <cell r="G38">
            <v>284535.78000000003</v>
          </cell>
          <cell r="L38">
            <v>1944966.71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2118098</v>
          </cell>
        </row>
        <row r="46">
          <cell r="G46">
            <v>1173696798.0999999</v>
          </cell>
          <cell r="L46">
            <v>1173696798.0999999</v>
          </cell>
        </row>
      </sheetData>
      <sheetData sheetId="25">
        <row r="4">
          <cell r="G4">
            <v>1044153.51</v>
          </cell>
          <cell r="L4">
            <v>1566118.97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123956.41</v>
          </cell>
        </row>
        <row r="7">
          <cell r="G7">
            <v>4946738.91</v>
          </cell>
          <cell r="L7">
            <v>4836354.04</v>
          </cell>
        </row>
        <row r="8">
          <cell r="G8">
            <v>0</v>
          </cell>
        </row>
        <row r="11">
          <cell r="G11">
            <v>0</v>
          </cell>
        </row>
        <row r="12">
          <cell r="G12">
            <v>0</v>
          </cell>
          <cell r="L12">
            <v>1534228.98</v>
          </cell>
        </row>
        <row r="13">
          <cell r="L13">
            <v>1571786.97</v>
          </cell>
        </row>
        <row r="15">
          <cell r="G15">
            <v>1027133.56</v>
          </cell>
          <cell r="L15">
            <v>283177</v>
          </cell>
        </row>
        <row r="16">
          <cell r="G16">
            <v>0</v>
          </cell>
          <cell r="L16">
            <v>245808.15</v>
          </cell>
        </row>
        <row r="17">
          <cell r="G17">
            <v>1267146.6499999999</v>
          </cell>
          <cell r="L17">
            <v>555274.18000000005</v>
          </cell>
        </row>
        <row r="18">
          <cell r="G18">
            <v>0</v>
          </cell>
          <cell r="L18">
            <v>0</v>
          </cell>
        </row>
        <row r="19">
          <cell r="G19">
            <v>0</v>
          </cell>
        </row>
        <row r="20">
          <cell r="G20">
            <v>0</v>
          </cell>
          <cell r="L20">
            <v>0</v>
          </cell>
        </row>
        <row r="21">
          <cell r="G21">
            <v>330933.02</v>
          </cell>
        </row>
        <row r="23">
          <cell r="L23">
            <v>3076000</v>
          </cell>
        </row>
        <row r="24">
          <cell r="G24">
            <v>2038007.42</v>
          </cell>
          <cell r="L24">
            <v>4000000</v>
          </cell>
        </row>
        <row r="25">
          <cell r="G25">
            <v>0</v>
          </cell>
          <cell r="L25">
            <v>924000</v>
          </cell>
        </row>
        <row r="26">
          <cell r="L26">
            <v>0</v>
          </cell>
        </row>
        <row r="27">
          <cell r="L27">
            <v>0</v>
          </cell>
        </row>
        <row r="28">
          <cell r="G28">
            <v>0</v>
          </cell>
          <cell r="L28">
            <v>0</v>
          </cell>
        </row>
        <row r="29">
          <cell r="G29">
            <v>0</v>
          </cell>
          <cell r="L29">
            <v>0</v>
          </cell>
        </row>
        <row r="30">
          <cell r="G30">
            <v>0</v>
          </cell>
          <cell r="L30">
            <v>0</v>
          </cell>
        </row>
        <row r="31">
          <cell r="L31">
            <v>0</v>
          </cell>
        </row>
        <row r="33">
          <cell r="L33">
            <v>0</v>
          </cell>
        </row>
        <row r="34">
          <cell r="G34">
            <v>321278.81</v>
          </cell>
          <cell r="L34">
            <v>0</v>
          </cell>
        </row>
        <row r="35">
          <cell r="G35">
            <v>305909.64</v>
          </cell>
          <cell r="L35">
            <v>0</v>
          </cell>
        </row>
        <row r="37">
          <cell r="G37">
            <v>0</v>
          </cell>
          <cell r="L37">
            <v>398768.05</v>
          </cell>
        </row>
        <row r="38">
          <cell r="G38">
            <v>0</v>
          </cell>
          <cell r="L38">
            <v>335245.48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222045.75</v>
          </cell>
        </row>
        <row r="46">
          <cell r="G46">
            <v>0</v>
          </cell>
          <cell r="L46">
            <v>0</v>
          </cell>
        </row>
      </sheetData>
      <sheetData sheetId="26">
        <row r="4">
          <cell r="G4">
            <v>1146940</v>
          </cell>
          <cell r="L4">
            <v>2769661</v>
          </cell>
        </row>
        <row r="6">
          <cell r="L6">
            <v>407492</v>
          </cell>
        </row>
        <row r="7">
          <cell r="G7">
            <v>16065847</v>
          </cell>
          <cell r="L7">
            <v>981131</v>
          </cell>
        </row>
        <row r="12">
          <cell r="L12">
            <v>43245584</v>
          </cell>
        </row>
        <row r="13">
          <cell r="L13">
            <v>660701</v>
          </cell>
        </row>
        <row r="15">
          <cell r="G15">
            <v>6068082</v>
          </cell>
          <cell r="L15">
            <v>726277</v>
          </cell>
        </row>
        <row r="16">
          <cell r="L16">
            <v>10794</v>
          </cell>
        </row>
        <row r="17">
          <cell r="G17">
            <v>11047840</v>
          </cell>
        </row>
        <row r="18">
          <cell r="L18">
            <v>-14029767</v>
          </cell>
        </row>
        <row r="21">
          <cell r="G21">
            <v>35000</v>
          </cell>
        </row>
        <row r="23">
          <cell r="L23">
            <v>7285000</v>
          </cell>
        </row>
        <row r="28">
          <cell r="G28">
            <v>0</v>
          </cell>
          <cell r="L28">
            <v>131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4140994</v>
          </cell>
        </row>
        <row r="34">
          <cell r="G34">
            <v>1441004</v>
          </cell>
          <cell r="L34">
            <v>1139512</v>
          </cell>
        </row>
        <row r="35">
          <cell r="G35">
            <v>583695</v>
          </cell>
          <cell r="L35">
            <v>0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212490</v>
          </cell>
        </row>
        <row r="46">
          <cell r="G46">
            <v>0</v>
          </cell>
        </row>
      </sheetData>
      <sheetData sheetId="27">
        <row r="4">
          <cell r="G4">
            <v>21964.04</v>
          </cell>
          <cell r="L4">
            <v>139896.69</v>
          </cell>
        </row>
        <row r="6">
          <cell r="L6">
            <v>7679407.6500000004</v>
          </cell>
        </row>
        <row r="7">
          <cell r="G7">
            <v>5310050.1100000003</v>
          </cell>
          <cell r="L7">
            <v>997526.86</v>
          </cell>
        </row>
        <row r="12">
          <cell r="L12">
            <v>4276780.3899999997</v>
          </cell>
        </row>
        <row r="13">
          <cell r="L13">
            <v>2522550.64</v>
          </cell>
        </row>
        <row r="15">
          <cell r="G15">
            <v>4887994.32</v>
          </cell>
          <cell r="L15">
            <v>3224558.62</v>
          </cell>
        </row>
        <row r="16">
          <cell r="L16">
            <v>2257222.66</v>
          </cell>
        </row>
        <row r="17">
          <cell r="G17">
            <v>4905556.4000000004</v>
          </cell>
          <cell r="L17">
            <v>-598648.82999999996</v>
          </cell>
        </row>
        <row r="19">
          <cell r="G19">
            <v>4071970.59</v>
          </cell>
        </row>
        <row r="20">
          <cell r="L20">
            <v>50000</v>
          </cell>
        </row>
        <row r="21">
          <cell r="G21">
            <v>0</v>
          </cell>
        </row>
        <row r="23">
          <cell r="L23">
            <v>9000000</v>
          </cell>
        </row>
        <row r="24">
          <cell r="L24">
            <v>9000000</v>
          </cell>
        </row>
        <row r="28">
          <cell r="G28">
            <v>1115270.6100000001</v>
          </cell>
          <cell r="L28">
            <v>318604.58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226683.57</v>
          </cell>
          <cell r="L34">
            <v>0</v>
          </cell>
        </row>
        <row r="35">
          <cell r="G35">
            <v>191093.85</v>
          </cell>
          <cell r="L35">
            <v>0</v>
          </cell>
        </row>
        <row r="37">
          <cell r="L37">
            <v>-87781.65</v>
          </cell>
        </row>
        <row r="38">
          <cell r="L38">
            <v>127824.78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0</v>
          </cell>
        </row>
      </sheetData>
      <sheetData sheetId="28">
        <row r="4">
          <cell r="G4">
            <v>62964.85</v>
          </cell>
          <cell r="L4">
            <v>3072197.81</v>
          </cell>
        </row>
        <row r="6">
          <cell r="L6">
            <v>495649.97</v>
          </cell>
        </row>
        <row r="7">
          <cell r="G7">
            <v>8370144.1200000001</v>
          </cell>
          <cell r="L7">
            <v>2312846.46</v>
          </cell>
        </row>
        <row r="12">
          <cell r="L12">
            <v>13752232.23</v>
          </cell>
        </row>
        <row r="13">
          <cell r="L13">
            <v>6834921.6900000004</v>
          </cell>
        </row>
        <row r="15">
          <cell r="G15">
            <v>36696.199999999997</v>
          </cell>
          <cell r="L15">
            <v>1631221</v>
          </cell>
        </row>
        <row r="16">
          <cell r="L16">
            <v>891396.11</v>
          </cell>
        </row>
        <row r="17">
          <cell r="G17">
            <v>11616663.800000001</v>
          </cell>
        </row>
        <row r="20">
          <cell r="L20">
            <v>3439481.54</v>
          </cell>
        </row>
        <row r="21">
          <cell r="G21">
            <v>35.18</v>
          </cell>
        </row>
        <row r="23">
          <cell r="L23">
            <v>5100000</v>
          </cell>
        </row>
        <row r="24">
          <cell r="L24">
            <v>5100000</v>
          </cell>
        </row>
        <row r="33">
          <cell r="L33">
            <v>0</v>
          </cell>
        </row>
        <row r="34">
          <cell r="G34">
            <v>162712.32999999999</v>
          </cell>
          <cell r="L34">
            <v>0</v>
          </cell>
        </row>
        <row r="35">
          <cell r="G35">
            <v>160037.26999999999</v>
          </cell>
          <cell r="L35">
            <v>0</v>
          </cell>
        </row>
        <row r="37">
          <cell r="L37">
            <v>1515321.49</v>
          </cell>
        </row>
        <row r="38">
          <cell r="L38">
            <v>553375.41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4056828.9</v>
          </cell>
        </row>
      </sheetData>
      <sheetData sheetId="29">
        <row r="4">
          <cell r="G4">
            <v>2669272.86</v>
          </cell>
        </row>
        <row r="5">
          <cell r="G5">
            <v>5916611.3499999996</v>
          </cell>
        </row>
        <row r="6">
          <cell r="L6">
            <v>60549.46</v>
          </cell>
        </row>
        <row r="7">
          <cell r="L7">
            <v>143629.49</v>
          </cell>
        </row>
        <row r="12">
          <cell r="L12">
            <v>89121.279999999999</v>
          </cell>
        </row>
        <row r="13">
          <cell r="L13">
            <v>0</v>
          </cell>
        </row>
        <row r="15">
          <cell r="G15">
            <v>498296.71</v>
          </cell>
          <cell r="L15">
            <v>13076340.800000001</v>
          </cell>
        </row>
        <row r="16">
          <cell r="L16">
            <v>10741762.4</v>
          </cell>
        </row>
        <row r="17">
          <cell r="G17">
            <v>1215638.29</v>
          </cell>
          <cell r="L17">
            <v>0</v>
          </cell>
        </row>
        <row r="19">
          <cell r="G19">
            <v>0</v>
          </cell>
        </row>
        <row r="21">
          <cell r="G21">
            <v>14858.24</v>
          </cell>
        </row>
        <row r="23">
          <cell r="L23">
            <v>6005000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3">
          <cell r="L33">
            <v>0</v>
          </cell>
        </row>
        <row r="34">
          <cell r="G34">
            <v>351229.83</v>
          </cell>
          <cell r="L34">
            <v>0</v>
          </cell>
        </row>
        <row r="35">
          <cell r="G35">
            <v>253430.51</v>
          </cell>
          <cell r="L35">
            <v>2841942.93</v>
          </cell>
        </row>
        <row r="37">
          <cell r="L37">
            <v>37067.54</v>
          </cell>
        </row>
        <row r="40">
          <cell r="G40">
            <v>0</v>
          </cell>
        </row>
        <row r="41">
          <cell r="G41">
            <v>0</v>
          </cell>
        </row>
        <row r="43">
          <cell r="G43">
            <v>1099412.33</v>
          </cell>
        </row>
      </sheetData>
      <sheetData sheetId="30"/>
      <sheetData sheetId="31"/>
      <sheetData sheetId="33"/>
      <sheetData sheetId="34"/>
      <sheetData sheetId="35"/>
      <sheetData sheetId="36"/>
      <sheetData sheetId="37"/>
      <sheetData sheetId="38"/>
      <sheetData sheetId="39"/>
      <sheetData sheetId="41"/>
      <sheetData sheetId="42"/>
      <sheetData sheetId="43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topLeftCell="A19" workbookViewId="0">
      <selection activeCell="Q35" sqref="Q35"/>
    </sheetView>
  </sheetViews>
  <sheetFormatPr defaultRowHeight="15" x14ac:dyDescent="0.25"/>
  <cols>
    <col min="7" max="7" width="15.42578125" bestFit="1" customWidth="1"/>
    <col min="12" max="12" width="15.42578125" bestFit="1" customWidth="1"/>
  </cols>
  <sheetData>
    <row r="1" spans="1:12" ht="15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thickTop="1" x14ac:dyDescent="0.25">
      <c r="A2" s="2" t="s">
        <v>1</v>
      </c>
      <c r="B2" s="3"/>
      <c r="C2" s="3"/>
      <c r="D2" s="3"/>
      <c r="E2" s="3"/>
      <c r="F2" s="4"/>
      <c r="G2" s="5"/>
      <c r="H2" s="6" t="s">
        <v>2</v>
      </c>
      <c r="I2" s="7"/>
      <c r="J2" s="7"/>
      <c r="K2" s="8"/>
      <c r="L2" s="9"/>
    </row>
    <row r="3" spans="1:12" x14ac:dyDescent="0.25">
      <c r="A3" s="10" t="s">
        <v>3</v>
      </c>
      <c r="B3" s="11" t="s">
        <v>4</v>
      </c>
      <c r="C3" s="11"/>
      <c r="D3" s="11"/>
      <c r="E3" s="11"/>
      <c r="F3" s="12"/>
      <c r="G3" s="13">
        <f>G4+G5+G6+G7+G8</f>
        <v>736111057.94000006</v>
      </c>
      <c r="H3" s="14" t="s">
        <v>3</v>
      </c>
      <c r="I3" s="15" t="s">
        <v>5</v>
      </c>
      <c r="J3" s="15"/>
      <c r="K3" s="16"/>
      <c r="L3" s="17">
        <f>L4+L5+L6+L7</f>
        <v>325653841.13999999</v>
      </c>
    </row>
    <row r="4" spans="1:12" x14ac:dyDescent="0.25">
      <c r="A4" s="18"/>
      <c r="B4" s="19" t="s">
        <v>6</v>
      </c>
      <c r="C4" s="19" t="s">
        <v>7</v>
      </c>
      <c r="D4" s="19"/>
      <c r="E4" s="19"/>
      <c r="F4" s="19"/>
      <c r="G4" s="20">
        <f>'[1]Creditwest 2022'!G4+'[1] KAPİTAL SİGORTA LTD.2022'!G4+'[1]GÜVEN SİGORTA A.Ş.2022'!G4+'[1]ŞEKER SİGORTA LTD.2022'!G4+'[1]NORTHPRİME LTD.2022'!G4+'[1]GULF SİGORTA A.Ş.2022'!G4+'[1]ZİRVE SİGORTA LTD. 2022'!G4+'[1]ZÜRİH SİGORTA A.Ş.2022'!G4+'[1]TÜRK SİGORTA 2022'!G4+'[1]BEY SİGORTA 2022'!G4+'[1]DAĞLI SİGORTA 2022'!G4+'[1]AKFİNANS SİGORTA 2022'!G4+'[1]GOLD SİGORTA 2022'!G4+'[1]LİMASOLSİGORTA 2022'!G4+'[1]KIBRIS SİGORTA 2022'!G4+'[1]Segure Insurance Ltd. 2022'!G4+'[1]GROUPAMA 2022'!G4+'[1]TÜRKİYE 2022'!G4+'[1]COMMERCIAL 2022'!G4+'[1]AXA 2022'!G4+'[1]CAN 2022'!G4+'[1]ANADOLU SİGORTA 2022'!G4+'[1]AS-CAN SİGORTA 2022'!G4+'[1]TOWER 2022'!G4+'[1]Kıbrıs Iktisat 2022'!G4+'[1]Universal 2022'!G4+'[1]Aveon 2022'!G4+'[1]EUROCITY 2022'!G4+'[1]Mapfree 2022'!G4+'[1]NEAR EAST SİGORTA 2022'!G4</f>
        <v>34577313.070000008</v>
      </c>
      <c r="H4" s="21"/>
      <c r="I4" s="16" t="s">
        <v>6</v>
      </c>
      <c r="J4" s="16" t="s">
        <v>8</v>
      </c>
      <c r="K4" s="16"/>
      <c r="L4" s="20">
        <f>'[1]Creditwest 2022'!L4+'[1] KAPİTAL SİGORTA LTD.2022'!L4+'[1]GÜVEN SİGORTA A.Ş.2022'!L4+'[1]ŞEKER SİGORTA LTD.2022'!L4+'[1]NORTHPRİME LTD.2022'!L4+'[1]GULF SİGORTA A.Ş.2022'!L4+'[1]ZİRVE SİGORTA LTD. 2022'!L4+'[1]ZÜRİH SİGORTA A.Ş.2022'!L4+'[1]TÜRK SİGORTA 2022'!L4+'[1]BEY SİGORTA 2022'!L4+'[1]DAĞLI SİGORTA 2022'!L4+'[1]AKFİNANS SİGORTA 2022'!L4+'[1]GOLD SİGORTA 2022'!L4+'[1]LİMASOLSİGORTA 2022'!L4+'[1]KIBRIS SİGORTA 2022'!L4+'[1]Segure Insurance Ltd. 2022'!L4+'[1]GROUPAMA 2022'!L4+'[1]TÜRKİYE 2022'!L4+'[1]COMMERCIAL 2022'!L4+'[1]AXA 2022'!L4+'[1]CAN 2022'!L4+'[1]ANADOLU SİGORTA 2022'!L4+'[1]AS-CAN SİGORTA 2022'!L4+'[1]TOWER 2022'!L4+'[1]Kıbrıs Iktisat 2022'!L4+'[1]Universal 2022'!L4+'[1]Aveon 2022'!L4+'[1]EUROCITY 2022'!L4+'[1]Mapfree 2022'!L4+'[1]NEAR EAST SİGORTA 2022'!L4</f>
        <v>183341894.34</v>
      </c>
    </row>
    <row r="5" spans="1:12" x14ac:dyDescent="0.25">
      <c r="A5" s="18"/>
      <c r="B5" s="19" t="s">
        <v>9</v>
      </c>
      <c r="C5" s="19" t="s">
        <v>10</v>
      </c>
      <c r="D5" s="19"/>
      <c r="E5" s="19"/>
      <c r="F5" s="19"/>
      <c r="G5" s="20">
        <f>'[1]Creditwest 2022'!G5+'[1] KAPİTAL SİGORTA LTD.2022'!G5+'[1]GÜVEN SİGORTA A.Ş.2022'!G5+'[1]ŞEKER SİGORTA LTD.2022'!G5+'[1]NORTHPRİME LTD.2022'!G5+'[1]GULF SİGORTA A.Ş.2022'!G5+'[1]ZİRVE SİGORTA LTD. 2022'!G5+'[1]ZÜRİH SİGORTA A.Ş.2022'!G5+'[1]TÜRK SİGORTA 2022'!G5+'[1]BEY SİGORTA 2022'!G5+'[1]DAĞLI SİGORTA 2022'!G5+'[1]AKFİNANS SİGORTA 2022'!G5+'[1]GOLD SİGORTA 2022'!G5+'[1]LİMASOLSİGORTA 2022'!G5+'[1]KIBRIS SİGORTA 2022'!G5+'[1]Segure Insurance Ltd. 2022'!G5+'[1]GROUPAMA 2022'!G5+'[1]TÜRKİYE 2022'!G5+'[1]COMMERCIAL 2022'!G5+'[1]AXA 2022'!G5+'[1]CAN 2022'!G5+'[1]ANADOLU SİGORTA 2022'!G5+'[1]AS-CAN SİGORTA 2022'!G5+'[1]TOWER 2022'!G5+'[1]Kıbrıs Iktisat 2022'!G5+'[1]Universal 2022'!G5+'[1]Aveon 2022'!G5+'[1]EUROCITY 2022'!G5+'[1]Mapfree 2022'!G5+'[1]NEAR EAST SİGORTA 2022'!G5</f>
        <v>213809716.94999999</v>
      </c>
      <c r="H5" s="21"/>
      <c r="I5" s="16" t="s">
        <v>11</v>
      </c>
      <c r="J5" s="16" t="s">
        <v>12</v>
      </c>
      <c r="K5" s="16"/>
      <c r="L5" s="20">
        <f>'[1]Creditwest 2022'!L5+'[1] KAPİTAL SİGORTA LTD.2022'!L5+'[1]GÜVEN SİGORTA A.Ş.2022'!L5+'[1]ŞEKER SİGORTA LTD.2022'!L5+'[1]NORTHPRİME LTD.2022'!L5+'[1]GULF SİGORTA A.Ş.2022'!L5+'[1]ZİRVE SİGORTA LTD. 2022'!L5+'[1]ZÜRİH SİGORTA A.Ş.2022'!L5+'[1]TÜRK SİGORTA 2022'!L5+'[1]BEY SİGORTA 2022'!L5+'[1]DAĞLI SİGORTA 2022'!L5+'[1]AKFİNANS SİGORTA 2022'!L5+'[1]GOLD SİGORTA 2022'!L5+'[1]LİMASOLSİGORTA 2022'!L5+'[1]KIBRIS SİGORTA 2022'!L5+'[1]Segure Insurance Ltd. 2022'!L5+'[1]GROUPAMA 2022'!L5+'[1]TÜRKİYE 2022'!L5+'[1]COMMERCIAL 2022'!L5+'[1]AXA 2022'!L5+'[1]CAN 2022'!L5+'[1]ANADOLU SİGORTA 2022'!L5+'[1]AS-CAN SİGORTA 2022'!L5+'[1]TOWER 2022'!L5+'[1]Kıbrıs Iktisat 2022'!L5+'[1]Universal 2022'!L5+'[1]Aveon 2022'!L5+'[1]EUROCITY 2022'!L5+'[1]Mapfree 2022'!L5+'[1]NEAR EAST SİGORTA 2022'!L5</f>
        <v>350</v>
      </c>
    </row>
    <row r="6" spans="1:12" x14ac:dyDescent="0.25">
      <c r="A6" s="18"/>
      <c r="B6" s="19" t="s">
        <v>13</v>
      </c>
      <c r="C6" s="19" t="s">
        <v>14</v>
      </c>
      <c r="D6" s="19"/>
      <c r="E6" s="19"/>
      <c r="F6" s="19"/>
      <c r="G6" s="20">
        <f>'[1]Creditwest 2022'!G6+'[1] KAPİTAL SİGORTA LTD.2022'!G6+'[1]GÜVEN SİGORTA A.Ş.2022'!G6+'[1]ŞEKER SİGORTA LTD.2022'!G6+'[1]NORTHPRİME LTD.2022'!G6+'[1]GULF SİGORTA A.Ş.2022'!G6+'[1]ZİRVE SİGORTA LTD. 2022'!G6+'[1]ZÜRİH SİGORTA A.Ş.2022'!G6+'[1]TÜRK SİGORTA 2022'!G6+'[1]BEY SİGORTA 2022'!G6+'[1]DAĞLI SİGORTA 2022'!G6+'[1]AKFİNANS SİGORTA 2022'!G6+'[1]GOLD SİGORTA 2022'!G6+'[1]LİMASOLSİGORTA 2022'!G6+'[1]KIBRIS SİGORTA 2022'!G6+'[1]Segure Insurance Ltd. 2022'!G6+'[1]GROUPAMA 2022'!G6+'[1]TÜRKİYE 2022'!G6+'[1]COMMERCIAL 2022'!G6+'[1]AXA 2022'!G6+'[1]CAN 2022'!G6+'[1]ANADOLU SİGORTA 2022'!G6+'[1]AS-CAN SİGORTA 2022'!G6+'[1]TOWER 2022'!G6+'[1]Kıbrıs Iktisat 2022'!G6+'[1]Universal 2022'!G6+'[1]Aveon 2022'!G6+'[1]EUROCITY 2022'!G6+'[1]Mapfree 2022'!G6+'[1]NEAR EAST SİGORTA 2022'!G6</f>
        <v>48259923.100000001</v>
      </c>
      <c r="H6" s="21"/>
      <c r="I6" s="16" t="s">
        <v>13</v>
      </c>
      <c r="J6" s="16" t="s">
        <v>15</v>
      </c>
      <c r="K6" s="16"/>
      <c r="L6" s="20">
        <f>'[1]Creditwest 2022'!L6+'[1] KAPİTAL SİGORTA LTD.2022'!L6+'[1]GÜVEN SİGORTA A.Ş.2022'!L6+'[1]ŞEKER SİGORTA LTD.2022'!L6+'[1]NORTHPRİME LTD.2022'!L6+'[1]GULF SİGORTA A.Ş.2022'!L6+'[1]ZİRVE SİGORTA LTD. 2022'!L6+'[1]ZÜRİH SİGORTA A.Ş.2022'!L6+'[1]TÜRK SİGORTA 2022'!L6+'[1]BEY SİGORTA 2022'!L6+'[1]DAĞLI SİGORTA 2022'!L6+'[1]AKFİNANS SİGORTA 2022'!L6+'[1]GOLD SİGORTA 2022'!L6+'[1]LİMASOLSİGORTA 2022'!L6+'[1]KIBRIS SİGORTA 2022'!L6+'[1]Segure Insurance Ltd. 2022'!L6+'[1]GROUPAMA 2022'!L6+'[1]TÜRKİYE 2022'!L6+'[1]COMMERCIAL 2022'!L6+'[1]AXA 2022'!L6+'[1]CAN 2022'!L6+'[1]ANADOLU SİGORTA 2022'!L6+'[1]AS-CAN SİGORTA 2022'!L6+'[1]TOWER 2022'!L6+'[1]Kıbrıs Iktisat 2022'!L6+'[1]Universal 2022'!L6+'[1]Aveon 2022'!L6+'[1]EUROCITY 2022'!L6+'[1]Mapfree 2022'!L6+'[1]NEAR EAST SİGORTA 2022'!L6</f>
        <v>46028356.099999994</v>
      </c>
    </row>
    <row r="7" spans="1:12" x14ac:dyDescent="0.25">
      <c r="A7" s="18"/>
      <c r="B7" s="19" t="s">
        <v>16</v>
      </c>
      <c r="C7" s="19" t="s">
        <v>17</v>
      </c>
      <c r="D7" s="19"/>
      <c r="E7" s="19"/>
      <c r="F7" s="19"/>
      <c r="G7" s="20">
        <f>'[1]Creditwest 2022'!G7+'[1] KAPİTAL SİGORTA LTD.2022'!G7+'[1]GÜVEN SİGORTA A.Ş.2022'!G7+'[1]ŞEKER SİGORTA LTD.2022'!G7+'[1]NORTHPRİME LTD.2022'!G7+'[1]GULF SİGORTA A.Ş.2022'!G7+'[1]ZİRVE SİGORTA LTD. 2022'!G7+'[1]ZÜRİH SİGORTA A.Ş.2022'!G7+'[1]TÜRK SİGORTA 2022'!G7+'[1]BEY SİGORTA 2022'!G7+'[1]DAĞLI SİGORTA 2022'!G7+'[1]AKFİNANS SİGORTA 2022'!G7+'[1]GOLD SİGORTA 2022'!G7+'[1]LİMASOLSİGORTA 2022'!G7+'[1]KIBRIS SİGORTA 2022'!G7+'[1]Segure Insurance Ltd. 2022'!G7+'[1]GROUPAMA 2022'!G7+'[1]TÜRKİYE 2022'!G7+'[1]COMMERCIAL 2022'!G7+'[1]AXA 2022'!G7+'[1]CAN 2022'!G7+'[1]ANADOLU SİGORTA 2022'!G7+'[1]AS-CAN SİGORTA 2022'!G7+'[1]TOWER 2022'!G7+'[1]Kıbrıs Iktisat 2022'!G7+'[1]Universal 2022'!G7+'[1]Aveon 2022'!G7+'[1]EUROCITY 2022'!G7+'[1]Mapfree 2022'!G7+'[1]NEAR EAST SİGORTA 2022'!G7</f>
        <v>174436424.98000002</v>
      </c>
      <c r="H7" s="21"/>
      <c r="I7" s="16" t="s">
        <v>16</v>
      </c>
      <c r="J7" s="16" t="s">
        <v>18</v>
      </c>
      <c r="K7" s="16"/>
      <c r="L7" s="20">
        <f>'[1]Creditwest 2022'!L7+'[1] KAPİTAL SİGORTA LTD.2022'!L7+'[1]GÜVEN SİGORTA A.Ş.2022'!L7+'[1]ŞEKER SİGORTA LTD.2022'!L7+'[1]NORTHPRİME LTD.2022'!L7+'[1]GULF SİGORTA A.Ş.2022'!L7+'[1]ZİRVE SİGORTA LTD. 2022'!L7+'[1]ZÜRİH SİGORTA A.Ş.2022'!L7+'[1]TÜRK SİGORTA 2022'!L7+'[1]BEY SİGORTA 2022'!L7+'[1]DAĞLI SİGORTA 2022'!L7+'[1]AKFİNANS SİGORTA 2022'!L7+'[1]GOLD SİGORTA 2022'!L7+'[1]LİMASOLSİGORTA 2022'!L7+'[1]KIBRIS SİGORTA 2022'!L7+'[1]Segure Insurance Ltd. 2022'!L7+'[1]GROUPAMA 2022'!L7+'[1]TÜRKİYE 2022'!L7+'[1]COMMERCIAL 2022'!L7+'[1]AXA 2022'!L7+'[1]CAN 2022'!L7+'[1]ANADOLU SİGORTA 2022'!L7+'[1]AS-CAN SİGORTA 2022'!L7+'[1]TOWER 2022'!L7+'[1]Kıbrıs Iktisat 2022'!L7+'[1]Universal 2022'!L7+'[1]Aveon 2022'!L7+'[1]EUROCITY 2022'!L7+'[1]Mapfree 2022'!L7+'[1]NEAR EAST SİGORTA 2022'!L7</f>
        <v>96283240.699999988</v>
      </c>
    </row>
    <row r="8" spans="1:12" x14ac:dyDescent="0.25">
      <c r="A8" s="18"/>
      <c r="B8" s="19" t="s">
        <v>19</v>
      </c>
      <c r="C8" s="19" t="s">
        <v>20</v>
      </c>
      <c r="D8" s="19"/>
      <c r="E8" s="19"/>
      <c r="F8" s="19"/>
      <c r="G8" s="20">
        <f>'[1]Creditwest 2022'!G8+'[1] KAPİTAL SİGORTA LTD.2022'!G8+'[1]GÜVEN SİGORTA A.Ş.2022'!G8+'[1]ŞEKER SİGORTA LTD.2022'!G8+'[1]NORTHPRİME LTD.2022'!G8+'[1]GULF SİGORTA A.Ş.2022'!G8+'[1]ZİRVE SİGORTA LTD. 2022'!G8+'[1]ZÜRİH SİGORTA A.Ş.2022'!G8+'[1]TÜRK SİGORTA 2022'!G8+'[1]BEY SİGORTA 2022'!G8+'[1]DAĞLI SİGORTA 2022'!G8+'[1]AKFİNANS SİGORTA 2022'!G8+'[1]GOLD SİGORTA 2022'!G8+'[1]LİMASOLSİGORTA 2022'!G8+'[1]KIBRIS SİGORTA 2022'!G8+'[1]Segure Insurance Ltd. 2022'!G8+'[1]GROUPAMA 2022'!G8+'[1]TÜRKİYE 2022'!G8+'[1]COMMERCIAL 2022'!G8+'[1]AXA 2022'!G8+'[1]CAN 2022'!G8+'[1]ANADOLU SİGORTA 2022'!G8+'[1]AS-CAN SİGORTA 2022'!G8+'[1]TOWER 2022'!G8+'[1]Kıbrıs Iktisat 2022'!G8+'[1]Universal 2022'!G8+'[1]Aveon 2022'!G8+'[1]EUROCITY 2022'!G8+'[1]Mapfree 2022'!G8+'[1]NEAR EAST SİGORTA 2022'!G8</f>
        <v>265027679.84</v>
      </c>
      <c r="H8" s="21"/>
      <c r="I8" s="16"/>
      <c r="J8" s="16"/>
      <c r="K8" s="16"/>
      <c r="L8" s="22"/>
    </row>
    <row r="9" spans="1:12" x14ac:dyDescent="0.25">
      <c r="A9" s="19"/>
      <c r="B9" s="19"/>
      <c r="C9" s="19"/>
      <c r="D9" s="19"/>
      <c r="E9" s="19"/>
      <c r="F9" s="19"/>
      <c r="G9" s="20"/>
      <c r="H9" s="21" t="s">
        <v>21</v>
      </c>
      <c r="I9" s="23" t="s">
        <v>22</v>
      </c>
      <c r="J9" s="23"/>
      <c r="K9" s="16"/>
      <c r="L9" s="24">
        <f>L11+L14+L18</f>
        <v>604773006.14999998</v>
      </c>
    </row>
    <row r="10" spans="1:12" x14ac:dyDescent="0.25">
      <c r="A10" s="18" t="s">
        <v>21</v>
      </c>
      <c r="B10" s="18" t="s">
        <v>23</v>
      </c>
      <c r="C10" s="18"/>
      <c r="D10" s="18"/>
      <c r="E10" s="18"/>
      <c r="F10" s="19"/>
      <c r="G10" s="25">
        <f>G11-G12</f>
        <v>48326778.570000008</v>
      </c>
      <c r="H10" s="21" t="s">
        <v>24</v>
      </c>
      <c r="I10" s="16" t="s">
        <v>25</v>
      </c>
      <c r="J10" s="16"/>
      <c r="K10" s="16"/>
      <c r="L10" s="26">
        <f>L11+L14</f>
        <v>610299146.54999995</v>
      </c>
    </row>
    <row r="11" spans="1:12" x14ac:dyDescent="0.25">
      <c r="A11" s="18"/>
      <c r="B11" s="19" t="s">
        <v>6</v>
      </c>
      <c r="C11" s="19" t="s">
        <v>26</v>
      </c>
      <c r="D11" s="19"/>
      <c r="E11" s="19"/>
      <c r="F11" s="19"/>
      <c r="G11" s="20">
        <f>'[1]Creditwest 2022'!G11+'[1] KAPİTAL SİGORTA LTD.2022'!G11+'[1]GÜVEN SİGORTA A.Ş.2022'!G11+'[1]ŞEKER SİGORTA LTD.2022'!G11+'[1]NORTHPRİME LTD.2022'!G11+'[1]GULF SİGORTA A.Ş.2022'!G11+'[1]ZİRVE SİGORTA LTD. 2022'!G11+'[1]ZÜRİH SİGORTA A.Ş.2022'!G11+'[1]TÜRK SİGORTA 2022'!G11+'[1]BEY SİGORTA 2022'!G11+'[1]DAĞLI SİGORTA 2022'!G11+'[1]AKFİNANS SİGORTA 2022'!G11+'[1]GOLD SİGORTA 2022'!G11+'[1]LİMASOLSİGORTA 2022'!G11+'[1]KIBRIS SİGORTA 2022'!G11+'[1]Segure Insurance Ltd. 2022'!G11+'[1]GROUPAMA 2022'!G11+'[1]TÜRKİYE 2022'!G11+'[1]COMMERCIAL 2022'!G11+'[1]AXA 2022'!G11+'[1]CAN 2022'!G11+'[1]ANADOLU SİGORTA 2022'!G11+'[1]AS-CAN SİGORTA 2022'!G11+'[1]TOWER 2022'!G11+'[1]Kıbrıs Iktisat 2022'!G11+'[1]Universal 2022'!G11+'[1]Aveon 2022'!G11+'[1]EUROCITY 2022'!G11+'[1]Mapfree 2022'!G11+'[1]NEAR EAST SİGORTA 2022'!G11</f>
        <v>48326778.570000008</v>
      </c>
      <c r="H11" s="21"/>
      <c r="I11" s="16" t="s">
        <v>6</v>
      </c>
      <c r="J11" s="16" t="s">
        <v>27</v>
      </c>
      <c r="K11" s="16"/>
      <c r="L11" s="26">
        <f>L12-L13</f>
        <v>463394745.18999994</v>
      </c>
    </row>
    <row r="12" spans="1:12" x14ac:dyDescent="0.25">
      <c r="A12" s="18"/>
      <c r="B12" s="19" t="s">
        <v>9</v>
      </c>
      <c r="C12" s="19" t="s">
        <v>28</v>
      </c>
      <c r="D12" s="19"/>
      <c r="E12" s="19"/>
      <c r="F12" s="19" t="s">
        <v>29</v>
      </c>
      <c r="G12" s="20">
        <f>'[1]Creditwest 2022'!G12+'[1] KAPİTAL SİGORTA LTD.2022'!G12+'[1]GÜVEN SİGORTA A.Ş.2022'!G12+'[1]ŞEKER SİGORTA LTD.2022'!G12+'[1]NORTHPRİME LTD.2022'!G12+'[1]GULF SİGORTA A.Ş.2022'!G12+'[1]ZİRVE SİGORTA LTD. 2022'!G12+'[1]ZÜRİH SİGORTA A.Ş.2022'!G12+'[1]TÜRK SİGORTA 2022'!G12+'[1]BEY SİGORTA 2022'!G12+'[1]DAĞLI SİGORTA 2022'!G12+'[1]AKFİNANS SİGORTA 2022'!G12+'[1]GOLD SİGORTA 2022'!G12+'[1]LİMASOLSİGORTA 2022'!G12+'[1]KIBRIS SİGORTA 2022'!G12+'[1]Segure Insurance Ltd. 2022'!G12+'[1]GROUPAMA 2022'!G12+'[1]TÜRKİYE 2022'!G12+'[1]COMMERCIAL 2022'!G12+'[1]AXA 2022'!G12+'[1]CAN 2022'!G12+'[1]ANADOLU SİGORTA 2022'!G12+'[1]AS-CAN SİGORTA 2022'!G12+'[1]TOWER 2022'!G12+'[1]Kıbrıs Iktisat 2022'!G12+'[1]Universal 2022'!G12+'[1]Aveon 2022'!G12+'[1]EUROCITY 2022'!G12+'[1]Mapfree 2022'!G12+'[1]NEAR EAST SİGORTA 2022'!G12</f>
        <v>0</v>
      </c>
      <c r="H12" s="21"/>
      <c r="I12" s="16"/>
      <c r="J12" s="16" t="s">
        <v>27</v>
      </c>
      <c r="K12" s="16"/>
      <c r="L12" s="20">
        <f>'[1]Creditwest 2022'!L12+'[1] KAPİTAL SİGORTA LTD.2022'!L12+'[1]GÜVEN SİGORTA A.Ş.2022'!L12+'[1]ŞEKER SİGORTA LTD.2022'!L12+'[1]NORTHPRİME LTD.2022'!L12+'[1]GULF SİGORTA A.Ş.2022'!L12+'[1]ZİRVE SİGORTA LTD. 2022'!L12+'[1]ZÜRİH SİGORTA A.Ş.2022'!L12+'[1]TÜRK SİGORTA 2022'!L12+'[1]BEY SİGORTA 2022'!L12+'[1]DAĞLI SİGORTA 2022'!L12+'[1]AKFİNANS SİGORTA 2022'!L12+'[1]GOLD SİGORTA 2022'!L12+'[1]LİMASOLSİGORTA 2022'!L12+'[1]KIBRIS SİGORTA 2022'!L12+'[1]Segure Insurance Ltd. 2022'!L12+'[1]GROUPAMA 2022'!L12+'[1]TÜRKİYE 2022'!L12+'[1]COMMERCIAL 2022'!L12+'[1]AXA 2022'!L12+'[1]CAN 2022'!L12+'[1]ANADOLU SİGORTA 2022'!L12+'[1]AS-CAN SİGORTA 2022'!L12+'[1]TOWER 2022'!L12+'[1]Kıbrıs Iktisat 2022'!L12+'[1]Universal 2022'!L12+'[1]Aveon 2022'!L12+'[1]EUROCITY 2022'!L12+'[1]Mapfree 2022'!L12+'[1]NEAR EAST SİGORTA 2022'!L12</f>
        <v>600224455.03999996</v>
      </c>
    </row>
    <row r="13" spans="1:12" x14ac:dyDescent="0.25">
      <c r="A13" s="19"/>
      <c r="B13" s="19"/>
      <c r="C13" s="19"/>
      <c r="D13" s="19"/>
      <c r="E13" s="19"/>
      <c r="F13" s="19"/>
      <c r="G13" s="20"/>
      <c r="H13" s="21"/>
      <c r="I13" s="16"/>
      <c r="J13" s="16" t="s">
        <v>30</v>
      </c>
      <c r="K13" s="19" t="s">
        <v>29</v>
      </c>
      <c r="L13" s="20">
        <f>'[1]Creditwest 2022'!L13+'[1] KAPİTAL SİGORTA LTD.2022'!L13+'[1]GÜVEN SİGORTA A.Ş.2022'!L13+'[1]ŞEKER SİGORTA LTD.2022'!L13+'[1]NORTHPRİME LTD.2022'!L13+'[1]GULF SİGORTA A.Ş.2022'!L13+'[1]ZİRVE SİGORTA LTD. 2022'!L13+'[1]ZÜRİH SİGORTA A.Ş.2022'!L13+'[1]TÜRK SİGORTA 2022'!L13+'[1]BEY SİGORTA 2022'!L13+'[1]DAĞLI SİGORTA 2022'!L13+'[1]AKFİNANS SİGORTA 2022'!L13+'[1]GOLD SİGORTA 2022'!L13+'[1]LİMASOLSİGORTA 2022'!L13+'[1]KIBRIS SİGORTA 2022'!L13+'[1]Segure Insurance Ltd. 2022'!L13+'[1]GROUPAMA 2022'!L13+'[1]TÜRKİYE 2022'!L13+'[1]COMMERCIAL 2022'!L13+'[1]AXA 2022'!L13+'[1]CAN 2022'!L13+'[1]ANADOLU SİGORTA 2022'!L13+'[1]AS-CAN SİGORTA 2022'!L13+'[1]TOWER 2022'!L13+'[1]Kıbrıs Iktisat 2022'!L13+'[1]Universal 2022'!L13+'[1]Aveon 2022'!L13+'[1]EUROCITY 2022'!L13+'[1]Mapfree 2022'!L13+'[1]NEAR EAST SİGORTA 2022'!L13</f>
        <v>136829709.84999999</v>
      </c>
    </row>
    <row r="14" spans="1:12" x14ac:dyDescent="0.25">
      <c r="A14" s="18" t="s">
        <v>31</v>
      </c>
      <c r="B14" s="18" t="s">
        <v>32</v>
      </c>
      <c r="C14" s="18"/>
      <c r="D14" s="18"/>
      <c r="E14" s="18"/>
      <c r="F14" s="19"/>
      <c r="G14" s="25">
        <f>G15-G16+G17-G18+G19+G20+G21</f>
        <v>496968762.56</v>
      </c>
      <c r="H14" s="21"/>
      <c r="I14" s="16" t="s">
        <v>9</v>
      </c>
      <c r="J14" s="16" t="s">
        <v>33</v>
      </c>
      <c r="K14" s="16"/>
      <c r="L14" s="26">
        <f>L15-L16+L17</f>
        <v>146904401.36000001</v>
      </c>
    </row>
    <row r="15" spans="1:12" x14ac:dyDescent="0.25">
      <c r="A15" s="18"/>
      <c r="B15" s="19" t="s">
        <v>34</v>
      </c>
      <c r="C15" s="19" t="s">
        <v>35</v>
      </c>
      <c r="D15" s="19"/>
      <c r="E15" s="19"/>
      <c r="F15" s="19"/>
      <c r="G15" s="20">
        <f>'[1]Creditwest 2022'!G15+'[1] KAPİTAL SİGORTA LTD.2022'!G15+'[1]GÜVEN SİGORTA A.Ş.2022'!G15+'[1]ŞEKER SİGORTA LTD.2022'!G15+'[1]NORTHPRİME LTD.2022'!G15+'[1]GULF SİGORTA A.Ş.2022'!G15+'[1]ZİRVE SİGORTA LTD. 2022'!G15+'[1]ZÜRİH SİGORTA A.Ş.2022'!G15+'[1]TÜRK SİGORTA 2022'!G15+'[1]BEY SİGORTA 2022'!G15+'[1]DAĞLI SİGORTA 2022'!G15+'[1]AKFİNANS SİGORTA 2022'!G15+'[1]GOLD SİGORTA 2022'!G15+'[1]LİMASOLSİGORTA 2022'!G15+'[1]KIBRIS SİGORTA 2022'!G15+'[1]Segure Insurance Ltd. 2022'!G15+'[1]GROUPAMA 2022'!G15+'[1]TÜRKİYE 2022'!G15+'[1]COMMERCIAL 2022'!G15+'[1]AXA 2022'!G15+'[1]CAN 2022'!G15+'[1]ANADOLU SİGORTA 2022'!G15+'[1]AS-CAN SİGORTA 2022'!G15+'[1]TOWER 2022'!G15+'[1]Kıbrıs Iktisat 2022'!G15+'[1]Universal 2022'!G15+'[1]Aveon 2022'!G15+'[1]EUROCITY 2022'!G15+'[1]Mapfree 2022'!G15+'[1]NEAR EAST SİGORTA 2022'!G15</f>
        <v>174703476.81999999</v>
      </c>
      <c r="H15" s="21"/>
      <c r="I15" s="16"/>
      <c r="J15" s="16" t="s">
        <v>33</v>
      </c>
      <c r="K15" s="16"/>
      <c r="L15" s="20">
        <f>'[1]Creditwest 2022'!L15+'[1] KAPİTAL SİGORTA LTD.2022'!L15+'[1]GÜVEN SİGORTA A.Ş.2022'!L15+'[1]ŞEKER SİGORTA LTD.2022'!L15+'[1]NORTHPRİME LTD.2022'!L15+'[1]GULF SİGORTA A.Ş.2022'!L15+'[1]ZİRVE SİGORTA LTD. 2022'!L15+'[1]ZÜRİH SİGORTA A.Ş.2022'!L15+'[1]TÜRK SİGORTA 2022'!L15+'[1]BEY SİGORTA 2022'!L15+'[1]DAĞLI SİGORTA 2022'!L15+'[1]AKFİNANS SİGORTA 2022'!L15+'[1]GOLD SİGORTA 2022'!L15+'[1]LİMASOLSİGORTA 2022'!L15+'[1]KIBRIS SİGORTA 2022'!L15+'[1]Segure Insurance Ltd. 2022'!L15+'[1]GROUPAMA 2022'!L15+'[1]TÜRKİYE 2022'!L15+'[1]COMMERCIAL 2022'!L15+'[1]AXA 2022'!L15+'[1]CAN 2022'!L15+'[1]ANADOLU SİGORTA 2022'!L15+'[1]AS-CAN SİGORTA 2022'!L15+'[1]TOWER 2022'!L15+'[1]Kıbrıs Iktisat 2022'!L15+'[1]Universal 2022'!L15+'[1]Aveon 2022'!L15+'[1]EUROCITY 2022'!L15+'[1]Mapfree 2022'!L15+'[1]NEAR EAST SİGORTA 2022'!L15</f>
        <v>210396243.88000003</v>
      </c>
    </row>
    <row r="16" spans="1:12" x14ac:dyDescent="0.25">
      <c r="A16" s="18"/>
      <c r="B16" s="19"/>
      <c r="C16" s="19" t="s">
        <v>36</v>
      </c>
      <c r="D16" s="19"/>
      <c r="E16" s="19"/>
      <c r="F16" s="19" t="s">
        <v>29</v>
      </c>
      <c r="G16" s="20">
        <f>'[1]Creditwest 2022'!G16+'[1] KAPİTAL SİGORTA LTD.2022'!G16+'[1]GÜVEN SİGORTA A.Ş.2022'!G16+'[1]ŞEKER SİGORTA LTD.2022'!G16+'[1]NORTHPRİME LTD.2022'!G16+'[1]GULF SİGORTA A.Ş.2022'!G16+'[1]ZİRVE SİGORTA LTD. 2022'!G16+'[1]ZÜRİH SİGORTA A.Ş.2022'!G16+'[1]TÜRK SİGORTA 2022'!G16+'[1]BEY SİGORTA 2022'!G16+'[1]DAĞLI SİGORTA 2022'!G16+'[1]AKFİNANS SİGORTA 2022'!G16+'[1]GOLD SİGORTA 2022'!G16+'[1]LİMASOLSİGORTA 2022'!G16+'[1]KIBRIS SİGORTA 2022'!G16+'[1]Segure Insurance Ltd. 2022'!G16+'[1]GROUPAMA 2022'!G16+'[1]TÜRKİYE 2022'!G16+'[1]COMMERCIAL 2022'!G16+'[1]AXA 2022'!G16+'[1]CAN 2022'!G16+'[1]ANADOLU SİGORTA 2022'!G16+'[1]AS-CAN SİGORTA 2022'!G16+'[1]TOWER 2022'!G16+'[1]Kıbrıs Iktisat 2022'!G16+'[1]Universal 2022'!G16+'[1]Aveon 2022'!G16+'[1]EUROCITY 2022'!G16+'[1]Mapfree 2022'!G16+'[1]NEAR EAST SİGORTA 2022'!G16</f>
        <v>534951.54</v>
      </c>
      <c r="H16" s="21"/>
      <c r="I16" s="16"/>
      <c r="J16" s="16" t="s">
        <v>37</v>
      </c>
      <c r="K16" s="19" t="s">
        <v>29</v>
      </c>
      <c r="L16" s="20">
        <f>'[1]Creditwest 2022'!L16+'[1] KAPİTAL SİGORTA LTD.2022'!L16+'[1]GÜVEN SİGORTA A.Ş.2022'!L16+'[1]ŞEKER SİGORTA LTD.2022'!L16+'[1]NORTHPRİME LTD.2022'!L16+'[1]GULF SİGORTA A.Ş.2022'!L16+'[1]ZİRVE SİGORTA LTD. 2022'!L16+'[1]ZÜRİH SİGORTA A.Ş.2022'!L16+'[1]TÜRK SİGORTA 2022'!L16+'[1]BEY SİGORTA 2022'!L16+'[1]DAĞLI SİGORTA 2022'!L16+'[1]AKFİNANS SİGORTA 2022'!L16+'[1]GOLD SİGORTA 2022'!L16+'[1]LİMASOLSİGORTA 2022'!L16+'[1]KIBRIS SİGORTA 2022'!L16+'[1]Segure Insurance Ltd. 2022'!L16+'[1]GROUPAMA 2022'!L16+'[1]TÜRKİYE 2022'!L16+'[1]COMMERCIAL 2022'!L16+'[1]AXA 2022'!L16+'[1]CAN 2022'!L16+'[1]ANADOLU SİGORTA 2022'!L16+'[1]AS-CAN SİGORTA 2022'!L16+'[1]TOWER 2022'!L16+'[1]Kıbrıs Iktisat 2022'!L16+'[1]Universal 2022'!L16+'[1]Aveon 2022'!L16+'[1]EUROCITY 2022'!L16+'[1]Mapfree 2022'!L16+'[1]NEAR EAST SİGORTA 2022'!L16</f>
        <v>75852455.210000008</v>
      </c>
    </row>
    <row r="17" spans="1:12" x14ac:dyDescent="0.25">
      <c r="A17" s="18"/>
      <c r="B17" s="19" t="s">
        <v>9</v>
      </c>
      <c r="C17" s="19" t="s">
        <v>38</v>
      </c>
      <c r="D17" s="19"/>
      <c r="E17" s="19"/>
      <c r="F17" s="19"/>
      <c r="G17" s="20">
        <f>'[1]Creditwest 2022'!G17+'[1] KAPİTAL SİGORTA LTD.2022'!G17+'[1]GÜVEN SİGORTA A.Ş.2022'!G17+'[1]ŞEKER SİGORTA LTD.2022'!G17+'[1]NORTHPRİME LTD.2022'!G17+'[1]GULF SİGORTA A.Ş.2022'!G17+'[1]ZİRVE SİGORTA LTD. 2022'!G17+'[1]ZÜRİH SİGORTA A.Ş.2022'!G17+'[1]TÜRK SİGORTA 2022'!G17+'[1]BEY SİGORTA 2022'!G17+'[1]DAĞLI SİGORTA 2022'!G17+'[1]AKFİNANS SİGORTA 2022'!G17+'[1]GOLD SİGORTA 2022'!G17+'[1]LİMASOLSİGORTA 2022'!G17+'[1]KIBRIS SİGORTA 2022'!G17+'[1]Segure Insurance Ltd. 2022'!G17+'[1]GROUPAMA 2022'!G17+'[1]TÜRKİYE 2022'!G17+'[1]COMMERCIAL 2022'!G17+'[1]AXA 2022'!G17+'[1]CAN 2022'!G17+'[1]ANADOLU SİGORTA 2022'!G17+'[1]AS-CAN SİGORTA 2022'!G17+'[1]TOWER 2022'!G17+'[1]Kıbrıs Iktisat 2022'!G17+'[1]Universal 2022'!G17+'[1]Aveon 2022'!G17+'[1]EUROCITY 2022'!G17+'[1]Mapfree 2022'!G17+'[1]NEAR EAST SİGORTA 2022'!G17+16539493.74</f>
        <v>286089810.09000003</v>
      </c>
      <c r="H17" s="21"/>
      <c r="I17" s="16" t="s">
        <v>13</v>
      </c>
      <c r="J17" s="16" t="s">
        <v>39</v>
      </c>
      <c r="K17" s="16"/>
      <c r="L17" s="20">
        <f>'[1]Creditwest 2022'!L17+'[1] KAPİTAL SİGORTA LTD.2022'!L17+'[1]GÜVEN SİGORTA A.Ş.2022'!L17+'[1]ŞEKER SİGORTA LTD.2022'!L17+'[1]NORTHPRİME LTD.2022'!L17+'[1]GULF SİGORTA A.Ş.2022'!L17+'[1]ZİRVE SİGORTA LTD. 2022'!L17+'[1]ZÜRİH SİGORTA A.Ş.2022'!L17+'[1]TÜRK SİGORTA 2022'!L17+'[1]BEY SİGORTA 2022'!L17+'[1]DAĞLI SİGORTA 2022'!L17+'[1]AKFİNANS SİGORTA 2022'!L17+'[1]GOLD SİGORTA 2022'!L17+'[1]LİMASOLSİGORTA 2022'!L17+'[1]KIBRIS SİGORTA 2022'!L17+'[1]Segure Insurance Ltd. 2022'!L17+'[1]GROUPAMA 2022'!L17+'[1]TÜRKİYE 2022'!L17+'[1]COMMERCIAL 2022'!L17+'[1]AXA 2022'!L17+'[1]CAN 2022'!L17+'[1]ANADOLU SİGORTA 2022'!L17+'[1]AS-CAN SİGORTA 2022'!L17+'[1]TOWER 2022'!L17+'[1]Kıbrıs Iktisat 2022'!L17+'[1]Universal 2022'!L17+'[1]Aveon 2022'!L17+'[1]EUROCITY 2022'!L17+'[1]Mapfree 2022'!L17+'[1]NEAR EAST SİGORTA 2022'!L17</f>
        <v>12360612.689999999</v>
      </c>
    </row>
    <row r="18" spans="1:12" x14ac:dyDescent="0.25">
      <c r="A18" s="18"/>
      <c r="B18" s="19"/>
      <c r="C18" s="19" t="s">
        <v>40</v>
      </c>
      <c r="D18" s="19"/>
      <c r="E18" s="19"/>
      <c r="F18" s="19" t="s">
        <v>29</v>
      </c>
      <c r="G18" s="20">
        <f>'[1]Creditwest 2022'!G18+'[1] KAPİTAL SİGORTA LTD.2022'!G18+'[1]GÜVEN SİGORTA A.Ş.2022'!G18+'[1]ŞEKER SİGORTA LTD.2022'!G18+'[1]NORTHPRİME LTD.2022'!G18+'[1]GULF SİGORTA A.Ş.2022'!G18+'[1]ZİRVE SİGORTA LTD. 2022'!G18+'[1]ZÜRİH SİGORTA A.Ş.2022'!G18+'[1]TÜRK SİGORTA 2022'!G18+'[1]BEY SİGORTA 2022'!G18+'[1]DAĞLI SİGORTA 2022'!G18+'[1]AKFİNANS SİGORTA 2022'!G18+'[1]GOLD SİGORTA 2022'!G18+'[1]LİMASOLSİGORTA 2022'!G18+'[1]KIBRIS SİGORTA 2022'!G18+'[1]Segure Insurance Ltd. 2022'!G18+'[1]GROUPAMA 2022'!G18+'[1]TÜRKİYE 2022'!G18+'[1]COMMERCIAL 2022'!G18+'[1]AXA 2022'!G18+'[1]CAN 2022'!G18+'[1]ANADOLU SİGORTA 2022'!G18+'[1]AS-CAN SİGORTA 2022'!G18+'[1]TOWER 2022'!G18+'[1]Kıbrıs Iktisat 2022'!G18+'[1]Universal 2022'!G18+'[1]Aveon 2022'!G18+'[1]EUROCITY 2022'!G18+'[1]Mapfree 2022'!G18+'[1]NEAR EAST SİGORTA 2022'!G18</f>
        <v>1385467.93</v>
      </c>
      <c r="H18" s="21" t="s">
        <v>41</v>
      </c>
      <c r="I18" s="16" t="s">
        <v>42</v>
      </c>
      <c r="J18" s="16"/>
      <c r="K18" s="16"/>
      <c r="L18" s="20">
        <f>'[1]Creditwest 2022'!L18+'[1] KAPİTAL SİGORTA LTD.2022'!L18+'[1]GÜVEN SİGORTA A.Ş.2022'!L18+'[1]ŞEKER SİGORTA LTD.2022'!L18+'[1]NORTHPRİME LTD.2022'!L18+'[1]GULF SİGORTA A.Ş.2022'!L18+'[1]ZİRVE SİGORTA LTD. 2022'!L18+'[1]ZÜRİH SİGORTA A.Ş.2022'!L18+'[1]TÜRK SİGORTA 2022'!L18+'[1]BEY SİGORTA 2022'!L18+'[1]DAĞLI SİGORTA 2022'!L18+'[1]AKFİNANS SİGORTA 2022'!L18+'[1]GOLD SİGORTA 2022'!L18+'[1]LİMASOLSİGORTA 2022'!L18+'[1]KIBRIS SİGORTA 2022'!L18+'[1]Segure Insurance Ltd. 2022'!L18+'[1]GROUPAMA 2022'!L18+'[1]TÜRKİYE 2022'!L18+'[1]COMMERCIAL 2022'!L18+'[1]AXA 2022'!L18+'[1]CAN 2022'!L18+'[1]ANADOLU SİGORTA 2022'!L18+'[1]AS-CAN SİGORTA 2022'!L18+'[1]TOWER 2022'!L18+'[1]Kıbrıs Iktisat 2022'!L18+'[1]Universal 2022'!L18+'[1]Aveon 2022'!L18+'[1]EUROCITY 2022'!L18+'[1]Mapfree 2022'!L18+'[1]NEAR EAST SİGORTA 2022'!L18</f>
        <v>-5526140.4000000004</v>
      </c>
    </row>
    <row r="19" spans="1:12" x14ac:dyDescent="0.25">
      <c r="A19" s="18"/>
      <c r="B19" s="19" t="s">
        <v>13</v>
      </c>
      <c r="C19" s="19" t="s">
        <v>8</v>
      </c>
      <c r="D19" s="19"/>
      <c r="E19" s="19"/>
      <c r="F19" s="19"/>
      <c r="G19" s="20">
        <f>'[1]Creditwest 2022'!G19+'[1] KAPİTAL SİGORTA LTD.2022'!G19+'[1]GÜVEN SİGORTA A.Ş.2022'!G19+'[1]ŞEKER SİGORTA LTD.2022'!G19+'[1]NORTHPRİME LTD.2022'!G19+'[1]GULF SİGORTA A.Ş.2022'!G19+'[1]ZİRVE SİGORTA LTD. 2022'!G19+'[1]ZÜRİH SİGORTA A.Ş.2022'!G19+'[1]TÜRK SİGORTA 2022'!G19+'[1]BEY SİGORTA 2022'!G19+'[1]DAĞLI SİGORTA 2022'!G19+'[1]AKFİNANS SİGORTA 2022'!G19+'[1]GOLD SİGORTA 2022'!G19+'[1]LİMASOLSİGORTA 2022'!G19+'[1]KIBRIS SİGORTA 2022'!G19+'[1]Segure Insurance Ltd. 2022'!G19+'[1]GROUPAMA 2022'!G19+'[1]TÜRKİYE 2022'!G19+'[1]COMMERCIAL 2022'!G19+'[1]AXA 2022'!G19+'[1]CAN 2022'!G19+'[1]ANADOLU SİGORTA 2022'!G19+'[1]AS-CAN SİGORTA 2022'!G19+'[1]TOWER 2022'!G19+'[1]Kıbrıs Iktisat 2022'!G19+'[1]Universal 2022'!G19+'[1]Aveon 2022'!G19+'[1]EUROCITY 2022'!G19+'[1]Mapfree 2022'!G19+'[1]NEAR EAST SİGORTA 2022'!G19</f>
        <v>12472344.24</v>
      </c>
      <c r="H19" s="21"/>
      <c r="I19" s="16"/>
      <c r="J19" s="16"/>
      <c r="K19" s="16"/>
      <c r="L19" s="20"/>
    </row>
    <row r="20" spans="1:12" x14ac:dyDescent="0.25">
      <c r="A20" s="18"/>
      <c r="B20" s="19" t="s">
        <v>16</v>
      </c>
      <c r="C20" s="19" t="s">
        <v>43</v>
      </c>
      <c r="D20" s="19"/>
      <c r="E20" s="19"/>
      <c r="F20" s="19"/>
      <c r="G20" s="20">
        <f>'[1]Creditwest 2022'!G20+'[1] KAPİTAL SİGORTA LTD.2022'!G20+'[1]GÜVEN SİGORTA A.Ş.2022'!G20+'[1]ŞEKER SİGORTA LTD.2022'!G20+'[1]NORTHPRİME LTD.2022'!G20+'[1]GULF SİGORTA A.Ş.2022'!G20+'[1]ZİRVE SİGORTA LTD. 2022'!G20+'[1]ZÜRİH SİGORTA A.Ş.2022'!G20+'[1]TÜRK SİGORTA 2022'!G20+'[1]BEY SİGORTA 2022'!G20+'[1]DAĞLI SİGORTA 2022'!G20+'[1]AKFİNANS SİGORTA 2022'!G20+'[1]GOLD SİGORTA 2022'!G20+'[1]LİMASOLSİGORTA 2022'!G20+'[1]KIBRIS SİGORTA 2022'!G20+'[1]Segure Insurance Ltd. 2022'!G20+'[1]GROUPAMA 2022'!G20+'[1]TÜRKİYE 2022'!G20+'[1]COMMERCIAL 2022'!G20+'[1]AXA 2022'!G20+'[1]CAN 2022'!G20+'[1]ANADOLU SİGORTA 2022'!G20+'[1]AS-CAN SİGORTA 2022'!G20+'[1]TOWER 2022'!G20+'[1]Kıbrıs Iktisat 2022'!G20+'[1]Universal 2022'!G20+'[1]Aveon 2022'!G20+'[1]EUROCITY 2022'!G20+'[1]Mapfree 2022'!G20+'[1]NEAR EAST SİGORTA 2022'!G20</f>
        <v>0</v>
      </c>
      <c r="H20" s="21" t="s">
        <v>31</v>
      </c>
      <c r="I20" s="23" t="s">
        <v>44</v>
      </c>
      <c r="J20" s="23"/>
      <c r="K20" s="16"/>
      <c r="L20" s="27">
        <f>'[1]Creditwest 2022'!L20+'[1] KAPİTAL SİGORTA LTD.2022'!L20+'[1]GÜVEN SİGORTA A.Ş.2022'!L20+'[1]ŞEKER SİGORTA LTD.2022'!L20+'[1]NORTHPRİME LTD.2022'!L20+'[1]GULF SİGORTA A.Ş.2022'!L20+'[1]ZİRVE SİGORTA LTD. 2022'!L20+'[1]ZÜRİH SİGORTA A.Ş.2022'!L20+'[1]TÜRK SİGORTA 2022'!L20+'[1]BEY SİGORTA 2022'!L20+'[1]DAĞLI SİGORTA 2022'!L20+'[1]AKFİNANS SİGORTA 2022'!L20+'[1]GOLD SİGORTA 2022'!L20+'[1]LİMASOLSİGORTA 2022'!L20+'[1]KIBRIS SİGORTA 2022'!L20+'[1]Segure Insurance Ltd. 2022'!L20+'[1]GROUPAMA 2022'!L20+'[1]TÜRKİYE 2022'!L20+'[1]COMMERCIAL 2022'!L20+'[1]AXA 2022'!L20+'[1]CAN 2022'!L20+'[1]ANADOLU SİGORTA 2022'!L20+'[1]AS-CAN SİGORTA 2022'!L20+'[1]TOWER 2022'!L20+'[1]Kıbrıs Iktisat 2022'!L20+'[1]Universal 2022'!L20+'[1]Aveon 2022'!L20+'[1]EUROCITY 2022'!L20+'[1]Mapfree 2022'!L20+'[1]NEAR EAST SİGORTA 2022'!L20</f>
        <v>31983762.369999997</v>
      </c>
    </row>
    <row r="21" spans="1:12" x14ac:dyDescent="0.25">
      <c r="A21" s="18"/>
      <c r="B21" s="19" t="s">
        <v>19</v>
      </c>
      <c r="C21" s="19" t="s">
        <v>45</v>
      </c>
      <c r="D21" s="19"/>
      <c r="E21" s="19"/>
      <c r="F21" s="19"/>
      <c r="G21" s="20">
        <f>'[1]Creditwest 2022'!G21+'[1] KAPİTAL SİGORTA LTD.2022'!G21+'[1]GÜVEN SİGORTA A.Ş.2022'!G21+'[1]ŞEKER SİGORTA LTD.2022'!G21+'[1]NORTHPRİME LTD.2022'!G21+'[1]GULF SİGORTA A.Ş.2022'!G21+'[1]ZİRVE SİGORTA LTD. 2022'!G21+'[1]ZÜRİH SİGORTA A.Ş.2022'!G21+'[1]TÜRK SİGORTA 2022'!G21+'[1]BEY SİGORTA 2022'!G21+'[1]DAĞLI SİGORTA 2022'!G21+'[1]AKFİNANS SİGORTA 2022'!G21+'[1]GOLD SİGORTA 2022'!G21+'[1]LİMASOLSİGORTA 2022'!G21+'[1]KIBRIS SİGORTA 2022'!G21+'[1]Segure Insurance Ltd. 2022'!G21+'[1]GROUPAMA 2022'!G21+'[1]TÜRKİYE 2022'!G21+'[1]COMMERCIAL 2022'!G21+'[1]AXA 2022'!G21+'[1]CAN 2022'!G21+'[1]ANADOLU SİGORTA 2022'!G21+'[1]AS-CAN SİGORTA 2022'!G21+'[1]TOWER 2022'!G21+'[1]Kıbrıs Iktisat 2022'!G21+'[1]Universal 2022'!G21+'[1]Aveon 2022'!G21+'[1]EUROCITY 2022'!G21+'[1]Mapfree 2022'!G21+'[1]NEAR EAST SİGORTA 2022'!G21</f>
        <v>25623550.879999995</v>
      </c>
      <c r="H21" s="21"/>
      <c r="I21" s="16"/>
      <c r="J21" s="16"/>
      <c r="K21" s="16"/>
      <c r="L21" s="22"/>
    </row>
    <row r="22" spans="1:12" x14ac:dyDescent="0.25">
      <c r="A22" s="18"/>
      <c r="B22" s="19"/>
      <c r="C22" s="19"/>
      <c r="D22" s="19"/>
      <c r="E22" s="19"/>
      <c r="F22" s="19"/>
      <c r="G22" s="28"/>
      <c r="H22" s="21" t="s">
        <v>46</v>
      </c>
      <c r="I22" s="23" t="s">
        <v>47</v>
      </c>
      <c r="J22" s="23"/>
      <c r="K22" s="16"/>
      <c r="L22" s="24">
        <f>L23+L28+L29+L30+L32</f>
        <v>267341883.72999999</v>
      </c>
    </row>
    <row r="23" spans="1:12" x14ac:dyDescent="0.25">
      <c r="A23" s="18" t="s">
        <v>46</v>
      </c>
      <c r="B23" s="18" t="s">
        <v>48</v>
      </c>
      <c r="C23" s="18"/>
      <c r="D23" s="18"/>
      <c r="E23" s="18"/>
      <c r="F23" s="19"/>
      <c r="G23" s="29">
        <f>G24-G25</f>
        <v>9800188.2400000021</v>
      </c>
      <c r="H23" s="21"/>
      <c r="I23" s="16" t="s">
        <v>6</v>
      </c>
      <c r="J23" s="16" t="s">
        <v>49</v>
      </c>
      <c r="K23" s="16"/>
      <c r="L23" s="20">
        <f>'[1]Creditwest 2022'!L23+'[1] KAPİTAL SİGORTA LTD.2022'!L23+'[1]GÜVEN SİGORTA A.Ş.2022'!L23+'[1]ŞEKER SİGORTA LTD.2022'!L23+'[1]NORTHPRİME LTD.2022'!L23+'[1]GULF SİGORTA A.Ş.2022'!L23+'[1]ZİRVE SİGORTA LTD. 2022'!L23+'[1]ZÜRİH SİGORTA A.Ş.2022'!L23+'[1]TÜRK SİGORTA 2022'!L23+'[1]BEY SİGORTA 2022'!L23+'[1]DAĞLI SİGORTA 2022'!L23+'[1]AKFİNANS SİGORTA 2022'!L23+'[1]GOLD SİGORTA 2022'!L23+'[1]LİMASOLSİGORTA 2022'!L23+'[1]KIBRIS SİGORTA 2022'!L23+'[1]Segure Insurance Ltd. 2022'!L23+'[1]GROUPAMA 2022'!L23+'[1]TÜRKİYE 2022'!L23+'[1]COMMERCIAL 2022'!L23+'[1]AXA 2022'!L23+'[1]CAN 2022'!L23+'[1]ANADOLU SİGORTA 2022'!L23+'[1]AS-CAN SİGORTA 2022'!L23+'[1]TOWER 2022'!L23+'[1]Kıbrıs Iktisat 2022'!L23+'[1]Universal 2022'!L23+'[1]Aveon 2022'!L23+'[1]EUROCITY 2022'!L23+'[1]Mapfree 2022'!L23+'[1]NEAR EAST SİGORTA 2022'!L23</f>
        <v>227631511.19999999</v>
      </c>
    </row>
    <row r="24" spans="1:12" x14ac:dyDescent="0.25">
      <c r="A24" s="18"/>
      <c r="B24" s="19" t="s">
        <v>6</v>
      </c>
      <c r="C24" s="19" t="s">
        <v>50</v>
      </c>
      <c r="D24" s="19"/>
      <c r="E24" s="19"/>
      <c r="F24" s="19"/>
      <c r="G24" s="20">
        <f>'[1]Creditwest 2022'!G24+'[1] KAPİTAL SİGORTA LTD.2022'!G24+'[1]GÜVEN SİGORTA A.Ş.2022'!G24+'[1]ŞEKER SİGORTA LTD.2022'!G24+'[1]NORTHPRİME LTD.2022'!G24+'[1]GULF SİGORTA A.Ş.2022'!G24+'[1]ZİRVE SİGORTA LTD. 2022'!G24+'[1]ZÜRİH SİGORTA A.Ş.2022'!G24+'[1]TÜRK SİGORTA 2022'!G24+'[1]BEY SİGORTA 2022'!G24+'[1]DAĞLI SİGORTA 2022'!G24+'[1]AKFİNANS SİGORTA 2022'!G24+'[1]GOLD SİGORTA 2022'!G24+'[1]LİMASOLSİGORTA 2022'!G24+'[1]KIBRIS SİGORTA 2022'!G24+'[1]Segure Insurance Ltd. 2022'!G24+'[1]GROUPAMA 2022'!G24+'[1]TÜRKİYE 2022'!G24+'[1]COMMERCIAL 2022'!G24+'[1]AXA 2022'!G24+'[1]CAN 2022'!G24+'[1]ANADOLU SİGORTA 2022'!G24+'[1]AS-CAN SİGORTA 2022'!G24+'[1]TOWER 2022'!G24+'[1]Kıbrıs Iktisat 2022'!G24+'[1]Universal 2022'!G24+'[1]Aveon 2022'!G24+'[1]EUROCITY 2022'!G24+'[1]Mapfree 2022'!G24+'[1]NEAR EAST SİGORTA 2022'!G24</f>
        <v>18676500.670000002</v>
      </c>
      <c r="H24" s="21"/>
      <c r="I24" s="16"/>
      <c r="J24" s="16" t="s">
        <v>51</v>
      </c>
      <c r="K24" s="16"/>
      <c r="L24" s="20">
        <f>'[1]Creditwest 2022'!L24+'[1] KAPİTAL SİGORTA LTD.2022'!L24+'[1]GÜVEN SİGORTA A.Ş.2022'!L24+'[1]ŞEKER SİGORTA LTD.2022'!L24+'[1]NORTHPRİME LTD.2022'!L24+'[1]GULF SİGORTA A.Ş.2022'!L24+'[1]ZİRVE SİGORTA LTD. 2022'!L24+'[1]ZÜRİH SİGORTA A.Ş.2022'!L24+'[1]TÜRK SİGORTA 2022'!L24+'[1]BEY SİGORTA 2022'!L24+'[1]DAĞLI SİGORTA 2022'!L24+'[1]AKFİNANS SİGORTA 2022'!L24+'[1]GOLD SİGORTA 2022'!L24+'[1]LİMASOLSİGORTA 2022'!L24+'[1]KIBRIS SİGORTA 2022'!L24+'[1]Segure Insurance Ltd. 2022'!L24+'[1]GROUPAMA 2022'!L24+'[1]TÜRKİYE 2022'!L24+'[1]COMMERCIAL 2022'!L24+'[1]AXA 2022'!L24+'[1]CAN 2022'!L24+'[1]ANADOLU SİGORTA 2022'!L24+'[1]AS-CAN SİGORTA 2022'!L24+'[1]TOWER 2022'!L24+'[1]Kıbrıs Iktisat 2022'!L24+'[1]Universal 2022'!L24+'[1]Aveon 2022'!L24+'[1]EUROCITY 2022'!L24+'[1]Mapfree 2022'!L24+'[1]NEAR EAST SİGORTA 2022'!L24</f>
        <v>165201768.19999999</v>
      </c>
    </row>
    <row r="25" spans="1:12" x14ac:dyDescent="0.25">
      <c r="A25" s="18"/>
      <c r="B25" s="19"/>
      <c r="C25" s="19" t="s">
        <v>52</v>
      </c>
      <c r="D25" s="19"/>
      <c r="E25" s="19"/>
      <c r="F25" s="19" t="s">
        <v>29</v>
      </c>
      <c r="G25" s="20">
        <f>'[1]Creditwest 2022'!G25+'[1] KAPİTAL SİGORTA LTD.2022'!G25+'[1]GÜVEN SİGORTA A.Ş.2022'!G25+'[1]ŞEKER SİGORTA LTD.2022'!G25+'[1]NORTHPRİME LTD.2022'!G25+'[1]GULF SİGORTA A.Ş.2022'!G25+'[1]ZİRVE SİGORTA LTD. 2022'!G25+'[1]ZÜRİH SİGORTA A.Ş.2022'!G25+'[1]TÜRK SİGORTA 2022'!G25+'[1]BEY SİGORTA 2022'!G25+'[1]DAĞLI SİGORTA 2022'!G25+'[1]AKFİNANS SİGORTA 2022'!G25+'[1]GOLD SİGORTA 2022'!G25+'[1]LİMASOLSİGORTA 2022'!G25+'[1]KIBRIS SİGORTA 2022'!G25+'[1]Segure Insurance Ltd. 2022'!G25+'[1]GROUPAMA 2022'!G25+'[1]TÜRKİYE 2022'!G25+'[1]COMMERCIAL 2022'!G25+'[1]AXA 2022'!G25+'[1]CAN 2022'!G25+'[1]ANADOLU SİGORTA 2022'!G25+'[1]AS-CAN SİGORTA 2022'!G25+'[1]TOWER 2022'!G25+'[1]Kıbrıs Iktisat 2022'!G25+'[1]Universal 2022'!G25+'[1]Aveon 2022'!G25+'[1]EUROCITY 2022'!G25+'[1]Mapfree 2022'!G25+'[1]NEAR EAST SİGORTA 2022'!G25</f>
        <v>8876312.4299999997</v>
      </c>
      <c r="H25" s="21"/>
      <c r="I25" s="16"/>
      <c r="J25" s="16" t="s">
        <v>53</v>
      </c>
      <c r="K25" s="19" t="s">
        <v>29</v>
      </c>
      <c r="L25" s="20">
        <f>'[1]Creditwest 2022'!L25+'[1] KAPİTAL SİGORTA LTD.2022'!L25+'[1]GÜVEN SİGORTA A.Ş.2022'!L25+'[1]ŞEKER SİGORTA LTD.2022'!L25+'[1]NORTHPRİME LTD.2022'!L25+'[1]GULF SİGORTA A.Ş.2022'!L25+'[1]ZİRVE SİGORTA LTD. 2022'!L25+'[1]ZÜRİH SİGORTA A.Ş.2022'!L25+'[1]TÜRK SİGORTA 2022'!L25+'[1]BEY SİGORTA 2022'!L25+'[1]DAĞLI SİGORTA 2022'!L25+'[1]AKFİNANS SİGORTA 2022'!L25+'[1]GOLD SİGORTA 2022'!L25+'[1]LİMASOLSİGORTA 2022'!L25+'[1]KIBRIS SİGORTA 2022'!L25+'[1]Segure Insurance Ltd. 2022'!L25+'[1]GROUPAMA 2022'!L25+'[1]TÜRKİYE 2022'!L25+'[1]COMMERCIAL 2022'!L25+'[1]AXA 2022'!L25+'[1]CAN 2022'!L25+'[1]ANADOLU SİGORTA 2022'!L25+'[1]AS-CAN SİGORTA 2022'!L25+'[1]TOWER 2022'!L25+'[1]Kıbrıs Iktisat 2022'!L25+'[1]Universal 2022'!L25+'[1]Aveon 2022'!L25+'[1]EUROCITY 2022'!L25+'[1]Mapfree 2022'!L25+'[1]NEAR EAST SİGORTA 2022'!L25</f>
        <v>5033300</v>
      </c>
    </row>
    <row r="26" spans="1:12" x14ac:dyDescent="0.25">
      <c r="A26" s="18"/>
      <c r="B26" s="19"/>
      <c r="C26" s="19"/>
      <c r="D26" s="19"/>
      <c r="E26" s="19"/>
      <c r="F26" s="19"/>
      <c r="G26" s="22"/>
      <c r="H26" s="21"/>
      <c r="I26" s="16" t="s">
        <v>9</v>
      </c>
      <c r="J26" s="16" t="s">
        <v>54</v>
      </c>
      <c r="K26" s="16"/>
      <c r="L26" s="20">
        <f>'[1]Creditwest 2022'!L26+'[1] KAPİTAL SİGORTA LTD.2022'!L26+'[1]GÜVEN SİGORTA A.Ş.2022'!L26+'[1]ŞEKER SİGORTA LTD.2022'!L26+'[1]NORTHPRİME LTD.2022'!L26+'[1]GULF SİGORTA A.Ş.2022'!L26+'[1]ZİRVE SİGORTA LTD. 2022'!L26+'[1]ZÜRİH SİGORTA A.Ş.2022'!L26+'[1]TÜRK SİGORTA 2022'!L26+'[1]BEY SİGORTA 2022'!L26+'[1]DAĞLI SİGORTA 2022'!L26+'[1]AKFİNANS SİGORTA 2022'!L26+'[1]GOLD SİGORTA 2022'!L26+'[1]LİMASOLSİGORTA 2022'!L26+'[1]KIBRIS SİGORTA 2022'!L26+'[1]Segure Insurance Ltd. 2022'!L26+'[1]GROUPAMA 2022'!L26+'[1]TÜRKİYE 2022'!L26+'[1]COMMERCIAL 2022'!L26+'[1]AXA 2022'!L26+'[1]CAN 2022'!L26+'[1]ANADOLU SİGORTA 2022'!L26+'[1]AS-CAN SİGORTA 2022'!L26+'[1]TOWER 2022'!L26+'[1]Kıbrıs Iktisat 2022'!L26+'[1]Universal 2022'!L26+'[1]Aveon 2022'!L26+'[1]EUROCITY 2022'!L26+'[1]Mapfree 2022'!L26+'[1]NEAR EAST SİGORTA 2022'!L26</f>
        <v>0</v>
      </c>
    </row>
    <row r="27" spans="1:12" x14ac:dyDescent="0.25">
      <c r="A27" s="18" t="s">
        <v>55</v>
      </c>
      <c r="B27" s="18" t="s">
        <v>56</v>
      </c>
      <c r="C27" s="18"/>
      <c r="D27" s="18"/>
      <c r="E27" s="18"/>
      <c r="F27" s="19"/>
      <c r="G27" s="29">
        <f>G28-G29-G30</f>
        <v>1402230.61</v>
      </c>
      <c r="H27" s="21"/>
      <c r="I27" s="16" t="s">
        <v>13</v>
      </c>
      <c r="J27" s="16" t="s">
        <v>57</v>
      </c>
      <c r="K27" s="16"/>
      <c r="L27" s="20">
        <f>'[1]Creditwest 2022'!L27+'[1] KAPİTAL SİGORTA LTD.2022'!L27+'[1]GÜVEN SİGORTA A.Ş.2022'!L27+'[1]ŞEKER SİGORTA LTD.2022'!L27+'[1]NORTHPRİME LTD.2022'!L27+'[1]GULF SİGORTA A.Ş.2022'!L27+'[1]ZİRVE SİGORTA LTD. 2022'!L27+'[1]ZÜRİH SİGORTA A.Ş.2022'!L27+'[1]TÜRK SİGORTA 2022'!L27+'[1]BEY SİGORTA 2022'!L27+'[1]DAĞLI SİGORTA 2022'!L27+'[1]AKFİNANS SİGORTA 2022'!L27+'[1]GOLD SİGORTA 2022'!L27+'[1]LİMASOLSİGORTA 2022'!L27+'[1]KIBRIS SİGORTA 2022'!L27+'[1]Segure Insurance Ltd. 2022'!L27+'[1]GROUPAMA 2022'!L27+'[1]TÜRKİYE 2022'!L27+'[1]COMMERCIAL 2022'!L27+'[1]AXA 2022'!L27+'[1]CAN 2022'!L27+'[1]ANADOLU SİGORTA 2022'!L27+'[1]AS-CAN SİGORTA 2022'!L27+'[1]TOWER 2022'!L27+'[1]Kıbrıs Iktisat 2022'!L27+'[1]Universal 2022'!L27+'[1]Aveon 2022'!L27+'[1]EUROCITY 2022'!L27+'[1]Mapfree 2022'!L27+'[1]NEAR EAST SİGORTA 2022'!L27</f>
        <v>0</v>
      </c>
    </row>
    <row r="28" spans="1:12" x14ac:dyDescent="0.25">
      <c r="A28" s="18"/>
      <c r="B28" s="19"/>
      <c r="C28" s="19" t="s">
        <v>58</v>
      </c>
      <c r="D28" s="19"/>
      <c r="E28" s="19"/>
      <c r="F28" s="19"/>
      <c r="G28" s="20">
        <f>'[1]Creditwest 2022'!G28+'[1] KAPİTAL SİGORTA LTD.2022'!G28+'[1]GÜVEN SİGORTA A.Ş.2022'!G28+'[1]ŞEKER SİGORTA LTD.2022'!G28+'[1]NORTHPRİME LTD.2022'!G28+'[1]GULF SİGORTA A.Ş.2022'!G28+'[1]ZİRVE SİGORTA LTD. 2022'!G28+'[1]ZÜRİH SİGORTA A.Ş.2022'!G28+'[1]TÜRK SİGORTA 2022'!G28+'[1]BEY SİGORTA 2022'!G28+'[1]DAĞLI SİGORTA 2022'!G28+'[1]AKFİNANS SİGORTA 2022'!G28+'[1]GOLD SİGORTA 2022'!G28+'[1]LİMASOLSİGORTA 2022'!G28+'[1]KIBRIS SİGORTA 2022'!G28+'[1]Segure Insurance Ltd. 2022'!G28+'[1]GROUPAMA 2022'!G28+'[1]TÜRKİYE 2022'!G28+'[1]COMMERCIAL 2022'!G28+'[1]AXA 2022'!G28+'[1]CAN 2022'!G28+'[1]ANADOLU SİGORTA 2022'!G28+'[1]AS-CAN SİGORTA 2022'!G28+'[1]TOWER 2022'!G28+'[1]Kıbrıs Iktisat 2022'!G28+'[1]Universal 2022'!G28+'[1]Aveon 2022'!G28+'[1]EUROCITY 2022'!G28+'[1]Mapfree 2022'!G28</f>
        <v>1402230.61</v>
      </c>
      <c r="H28" s="21"/>
      <c r="I28" s="16" t="s">
        <v>16</v>
      </c>
      <c r="J28" s="16" t="s">
        <v>59</v>
      </c>
      <c r="K28" s="16"/>
      <c r="L28" s="20">
        <f>'[1]Creditwest 2022'!L28+'[1] KAPİTAL SİGORTA LTD.2022'!L28+'[1]GÜVEN SİGORTA A.Ş.2022'!L28+'[1]ŞEKER SİGORTA LTD.2022'!L28+'[1]NORTHPRİME LTD.2022'!L28+'[1]GULF SİGORTA A.Ş.2022'!L28+'[1]ZİRVE SİGORTA LTD. 2022'!L28+'[1]ZÜRİH SİGORTA A.Ş.2022'!L28+'[1]TÜRK SİGORTA 2022'!L28+'[1]BEY SİGORTA 2022'!L28+'[1]DAĞLI SİGORTA 2022'!L28+'[1]AKFİNANS SİGORTA 2022'!L28+'[1]GOLD SİGORTA 2022'!L28+'[1]LİMASOLSİGORTA 2022'!L28+'[1]KIBRIS SİGORTA 2022'!L28+'[1]Segure Insurance Ltd. 2022'!L28+'[1]GROUPAMA 2022'!L28+'[1]TÜRKİYE 2022'!L28+'[1]COMMERCIAL 2022'!L28+'[1]AXA 2022'!L28+'[1]CAN 2022'!L28+'[1]ANADOLU SİGORTA 2022'!L28+'[1]AS-CAN SİGORTA 2022'!L28+'[1]TOWER 2022'!L28+'[1]Kıbrıs Iktisat 2022'!L28+'[1]Universal 2022'!L28+'[1]Aveon 2022'!L28+'[1]EUROCITY 2022'!L28+'[1]Mapfree 2022'!L28+'[1]NEAR EAST SİGORTA 2022'!L28</f>
        <v>22937556.399999999</v>
      </c>
    </row>
    <row r="29" spans="1:12" x14ac:dyDescent="0.25">
      <c r="A29" s="18"/>
      <c r="B29" s="19"/>
      <c r="C29" s="19" t="s">
        <v>60</v>
      </c>
      <c r="D29" s="19"/>
      <c r="E29" s="19"/>
      <c r="F29" s="19" t="s">
        <v>29</v>
      </c>
      <c r="G29" s="20">
        <f>'[1]Creditwest 2022'!G29+'[1] KAPİTAL SİGORTA LTD.2022'!G29+'[1]GÜVEN SİGORTA A.Ş.2022'!G29+'[1]ŞEKER SİGORTA LTD.2022'!G29+'[1]NORTHPRİME LTD.2022'!G29+'[1]GULF SİGORTA A.Ş.2022'!G29+'[1]ZİRVE SİGORTA LTD. 2022'!G29+'[1]ZÜRİH SİGORTA A.Ş.2022'!G29+'[1]TÜRK SİGORTA 2022'!G29+'[1]BEY SİGORTA 2022'!G29+'[1]DAĞLI SİGORTA 2022'!G29+'[1]AKFİNANS SİGORTA 2022'!G29+'[1]GOLD SİGORTA 2022'!G29+'[1]LİMASOLSİGORTA 2022'!G29+'[1]KIBRIS SİGORTA 2022'!G29+'[1]Segure Insurance Ltd. 2022'!G29+'[1]GROUPAMA 2022'!G29+'[1]TÜRKİYE 2022'!G29+'[1]COMMERCIAL 2022'!G29+'[1]AXA 2022'!G29+'[1]CAN 2022'!G29+'[1]ANADOLU SİGORTA 2022'!G29+'[1]AS-CAN SİGORTA 2022'!G29+'[1]TOWER 2022'!G29+'[1]Kıbrıs Iktisat 2022'!G29+'[1]Universal 2022'!G29+'[1]Aveon 2022'!G29+'[1]EUROCITY 2022'!G29+'[1]Mapfree 2022'!G29</f>
        <v>0</v>
      </c>
      <c r="H29" s="21"/>
      <c r="I29" s="16" t="s">
        <v>19</v>
      </c>
      <c r="J29" s="16" t="s">
        <v>61</v>
      </c>
      <c r="K29" s="16"/>
      <c r="L29" s="20">
        <f>'[1]Creditwest 2022'!L29+'[1] KAPİTAL SİGORTA LTD.2022'!L29+'[1]GÜVEN SİGORTA A.Ş.2022'!L29+'[1]ŞEKER SİGORTA LTD.2022'!L29+'[1]NORTHPRİME LTD.2022'!L29+'[1]GULF SİGORTA A.Ş.2022'!L29+'[1]ZİRVE SİGORTA LTD. 2022'!L29+'[1]ZÜRİH SİGORTA A.Ş.2022'!L29+'[1]TÜRK SİGORTA 2022'!L29+'[1]BEY SİGORTA 2022'!L29+'[1]DAĞLI SİGORTA 2022'!L29+'[1]AKFİNANS SİGORTA 2022'!L29+'[1]GOLD SİGORTA 2022'!L29+'[1]LİMASOLSİGORTA 2022'!L29+'[1]KIBRIS SİGORTA 2022'!L29+'[1]Segure Insurance Ltd. 2022'!L29+'[1]GROUPAMA 2022'!L29+'[1]TÜRKİYE 2022'!L29+'[1]COMMERCIAL 2022'!L29+'[1]AXA 2022'!L29+'[1]CAN 2022'!L29+'[1]ANADOLU SİGORTA 2022'!L29+'[1]AS-CAN SİGORTA 2022'!L29+'[1]TOWER 2022'!L29+'[1]Kıbrıs Iktisat 2022'!L29+'[1]Universal 2022'!L29+'[1]Aveon 2022'!L29+'[1]EUROCITY 2022'!L29+'[1]Mapfree 2022'!L29+'[1]NEAR EAST SİGORTA 2022'!L29</f>
        <v>0</v>
      </c>
    </row>
    <row r="30" spans="1:12" x14ac:dyDescent="0.25">
      <c r="A30" s="18"/>
      <c r="B30" s="19"/>
      <c r="C30" s="19" t="s">
        <v>62</v>
      </c>
      <c r="D30" s="19"/>
      <c r="E30" s="19"/>
      <c r="F30" s="19" t="s">
        <v>29</v>
      </c>
      <c r="G30" s="20">
        <f>'[1]Creditwest 2022'!G30+'[1] KAPİTAL SİGORTA LTD.2022'!G30+'[1]GÜVEN SİGORTA A.Ş.2022'!G30+'[1]ŞEKER SİGORTA LTD.2022'!G30+'[1]NORTHPRİME LTD.2022'!G30+'[1]GULF SİGORTA A.Ş.2022'!G30+'[1]ZİRVE SİGORTA LTD. 2022'!G30+'[1]ZÜRİH SİGORTA A.Ş.2022'!G30+'[1]TÜRK SİGORTA 2022'!G30+'[1]BEY SİGORTA 2022'!G30+'[1]DAĞLI SİGORTA 2022'!G30+'[1]AKFİNANS SİGORTA 2022'!G30+'[1]GOLD SİGORTA 2022'!G30+'[1]LİMASOLSİGORTA 2022'!G30+'[1]KIBRIS SİGORTA 2022'!G30+'[1]Segure Insurance Ltd. 2022'!G30+'[1]GROUPAMA 2022'!G30+'[1]TÜRKİYE 2022'!G30+'[1]COMMERCIAL 2022'!G30+'[1]AXA 2022'!G30+'[1]CAN 2022'!G30+'[1]ANADOLU SİGORTA 2022'!G30+'[1]AS-CAN SİGORTA 2022'!G30+'[1]TOWER 2022'!G30+'[1]Kıbrıs Iktisat 2022'!G30+'[1]Universal 2022'!G30+'[1]Aveon 2022'!G30+'[1]EUROCITY 2022'!G30+'[1]Mapfree 2022'!G30</f>
        <v>0</v>
      </c>
      <c r="H30" s="21"/>
      <c r="I30" s="16" t="s">
        <v>63</v>
      </c>
      <c r="J30" s="16" t="s">
        <v>64</v>
      </c>
      <c r="K30" s="16"/>
      <c r="L30" s="20">
        <f>'[1]Creditwest 2022'!L30+'[1] KAPİTAL SİGORTA LTD.2022'!L30+'[1]GÜVEN SİGORTA A.Ş.2022'!L30+'[1]ŞEKER SİGORTA LTD.2022'!L30+'[1]NORTHPRİME LTD.2022'!L30+'[1]GULF SİGORTA A.Ş.2022'!L30+'[1]ZİRVE SİGORTA LTD. 2022'!L30+'[1]ZÜRİH SİGORTA A.Ş.2022'!L30+'[1]TÜRK SİGORTA 2022'!L30+'[1]BEY SİGORTA 2022'!L30+'[1]DAĞLI SİGORTA 2022'!L30+'[1]AKFİNANS SİGORTA 2022'!L30+'[1]GOLD SİGORTA 2022'!L30+'[1]LİMASOLSİGORTA 2022'!L30+'[1]KIBRIS SİGORTA 2022'!L30+'[1]Segure Insurance Ltd. 2022'!L30+'[1]GROUPAMA 2022'!L30+'[1]TÜRKİYE 2022'!L30+'[1]COMMERCIAL 2022'!L30+'[1]AXA 2022'!L30+'[1]CAN 2022'!L30+'[1]ANADOLU SİGORTA 2022'!L30+'[1]AS-CAN SİGORTA 2022'!L30+'[1]TOWER 2022'!L30+'[1]Kıbrıs Iktisat 2022'!L30+'[1]Universal 2022'!L30+'[1]Aveon 2022'!L30+'[1]EUROCITY 2022'!L30+'[1]Mapfree 2022'!L30+'[1]NEAR EAST SİGORTA 2022'!L30</f>
        <v>6245105</v>
      </c>
    </row>
    <row r="31" spans="1:12" x14ac:dyDescent="0.25">
      <c r="A31" s="18"/>
      <c r="B31" s="19"/>
      <c r="C31" s="19"/>
      <c r="D31" s="19"/>
      <c r="E31" s="19"/>
      <c r="F31" s="19"/>
      <c r="G31" s="22"/>
      <c r="H31" s="21"/>
      <c r="I31" s="16" t="s">
        <v>65</v>
      </c>
      <c r="J31" s="16" t="s">
        <v>66</v>
      </c>
      <c r="K31" s="16"/>
      <c r="L31" s="20">
        <f>'[1]Creditwest 2022'!L31+'[1] KAPİTAL SİGORTA LTD.2022'!L31+'[1]GÜVEN SİGORTA A.Ş.2022'!L31+'[1]ŞEKER SİGORTA LTD.2022'!L31+'[1]NORTHPRİME LTD.2022'!L31+'[1]GULF SİGORTA A.Ş.2022'!L31+'[1]ZİRVE SİGORTA LTD. 2022'!L31+'[1]ZÜRİH SİGORTA A.Ş.2022'!L31+'[1]TÜRK SİGORTA 2022'!L31+'[1]BEY SİGORTA 2022'!L31+'[1]DAĞLI SİGORTA 2022'!L31+'[1]AKFİNANS SİGORTA 2022'!L31+'[1]GOLD SİGORTA 2022'!L31+'[1]LİMASOLSİGORTA 2022'!L31+'[1]KIBRIS SİGORTA 2022'!L31+'[1]Segure Insurance Ltd. 2022'!L31+'[1]GROUPAMA 2022'!L31+'[1]TÜRKİYE 2022'!L31+'[1]COMMERCIAL 2022'!L31+'[1]AXA 2022'!L31+'[1]CAN 2022'!L31+'[1]ANADOLU SİGORTA 2022'!L31+'[1]AS-CAN SİGORTA 2022'!L31+'[1]TOWER 2022'!L31+'[1]Kıbrıs Iktisat 2022'!L31+'[1]Universal 2022'!L31+'[1]Aveon 2022'!L31+'[1]EUROCITY 2022'!L31+'[1]Mapfree 2022'!L31+'[1]NEAR EAST SİGORTA 2022'!L31</f>
        <v>0</v>
      </c>
    </row>
    <row r="32" spans="1:12" x14ac:dyDescent="0.25">
      <c r="A32" s="18" t="s">
        <v>67</v>
      </c>
      <c r="B32" s="18" t="s">
        <v>68</v>
      </c>
      <c r="C32" s="18"/>
      <c r="D32" s="18"/>
      <c r="E32" s="18"/>
      <c r="F32" s="19"/>
      <c r="G32" s="29">
        <f>G33+G36+G39</f>
        <v>69784030.559999987</v>
      </c>
      <c r="H32" s="21"/>
      <c r="I32" s="16" t="s">
        <v>69</v>
      </c>
      <c r="J32" s="16" t="s">
        <v>70</v>
      </c>
      <c r="K32" s="19" t="s">
        <v>29</v>
      </c>
      <c r="L32" s="26">
        <f>L35-(L34+L33)</f>
        <v>10527711.129999999</v>
      </c>
    </row>
    <row r="33" spans="1:12" x14ac:dyDescent="0.25">
      <c r="A33" s="18"/>
      <c r="B33" s="19" t="s">
        <v>6</v>
      </c>
      <c r="C33" s="19" t="s">
        <v>71</v>
      </c>
      <c r="D33" s="19"/>
      <c r="E33" s="19"/>
      <c r="F33" s="19"/>
      <c r="G33" s="30">
        <f>G34-G35</f>
        <v>18980707.109999996</v>
      </c>
      <c r="H33" s="21"/>
      <c r="I33" s="16"/>
      <c r="J33" s="16" t="s">
        <v>72</v>
      </c>
      <c r="K33" s="19" t="s">
        <v>29</v>
      </c>
      <c r="L33" s="20">
        <f>'[1]Creditwest 2022'!L33+'[1] KAPİTAL SİGORTA LTD.2022'!L33+'[1]GÜVEN SİGORTA A.Ş.2022'!L33+'[1]ŞEKER SİGORTA LTD.2022'!L33+'[1]NORTHPRİME LTD.2022'!L33+'[1]GULF SİGORTA A.Ş.2022'!L33+'[1]ZİRVE SİGORTA LTD. 2022'!L33+'[1]ZÜRİH SİGORTA A.Ş.2022'!L33+'[1]TÜRK SİGORTA 2022'!L33+'[1]BEY SİGORTA 2022'!L33+'[1]DAĞLI SİGORTA 2022'!L33+'[1]AKFİNANS SİGORTA 2022'!L33+'[1]GOLD SİGORTA 2022'!L33+'[1]LİMASOLSİGORTA 2022'!L33+'[1]KIBRIS SİGORTA 2022'!L33+'[1]Segure Insurance Ltd. 2022'!L33+'[1]GROUPAMA 2022'!L33+'[1]TÜRKİYE 2022'!L33+'[1]COMMERCIAL 2022'!L33+'[1]AXA 2022'!L33+'[1]CAN 2022'!L33+'[1]ANADOLU SİGORTA 2022'!L33+'[1]AS-CAN SİGORTA 2022'!L33+'[1]TOWER 2022'!L33+'[1]Kıbrıs Iktisat 2022'!L33+'[1]Universal 2022'!L33+'[1]Aveon 2022'!L33+'[1]EUROCITY 2022'!L33+'[1]Mapfree 2022'!L33+'[1]NEAR EAST SİGORTA 2022'!L33</f>
        <v>7415297.8499999996</v>
      </c>
    </row>
    <row r="34" spans="1:12" x14ac:dyDescent="0.25">
      <c r="A34" s="19"/>
      <c r="B34" s="19"/>
      <c r="C34" s="19" t="s">
        <v>71</v>
      </c>
      <c r="D34" s="19"/>
      <c r="E34" s="19"/>
      <c r="F34" s="19"/>
      <c r="G34" s="20">
        <f>'[1]Creditwest 2022'!G34+'[1] KAPİTAL SİGORTA LTD.2022'!G34+'[1]GÜVEN SİGORTA A.Ş.2022'!G34+'[1]ŞEKER SİGORTA LTD.2022'!G34+'[1]NORTHPRİME LTD.2022'!G34+'[1]GULF SİGORTA A.Ş.2022'!G34+'[1]ZİRVE SİGORTA LTD. 2022'!G34+'[1]ZÜRİH SİGORTA A.Ş.2022'!G34+'[1]TÜRK SİGORTA 2022'!G34+'[1]BEY SİGORTA 2022'!G34+'[1]DAĞLI SİGORTA 2022'!G34+'[1]AKFİNANS SİGORTA 2022'!G34+'[1]GOLD SİGORTA 2022'!G34+'[1]LİMASOLSİGORTA 2022'!G34+'[1]KIBRIS SİGORTA 2022'!G34+'[1]Segure Insurance Ltd. 2022'!G34+'[1]GROUPAMA 2022'!G34+'[1]TÜRKİYE 2022'!G34+'[1]COMMERCIAL 2022'!G34+'[1]AXA 2022'!G34+'[1]CAN 2022'!G34+'[1]ANADOLU SİGORTA 2022'!G34+'[1]AS-CAN SİGORTA 2022'!G34+'[1]TOWER 2022'!G34+'[1]Kıbrıs Iktisat 2022'!G34+'[1]Universal 2022'!G34+'[1]Aveon 2022'!G34+'[1]EUROCITY 2022'!G34+'[1]Mapfree 2022'!G34+'[1]NEAR EAST SİGORTA 2022'!G34</f>
        <v>35414135.589999996</v>
      </c>
      <c r="H34" s="21"/>
      <c r="I34" s="16"/>
      <c r="J34" s="16" t="s">
        <v>73</v>
      </c>
      <c r="K34" s="19" t="s">
        <v>29</v>
      </c>
      <c r="L34" s="20">
        <f>'[1]Creditwest 2022'!L34+'[1] KAPİTAL SİGORTA LTD.2022'!L34+'[1]GÜVEN SİGORTA A.Ş.2022'!L34+'[1]ŞEKER SİGORTA LTD.2022'!L34+'[1]NORTHPRİME LTD.2022'!L34+'[1]GULF SİGORTA A.Ş.2022'!L34+'[1]ZİRVE SİGORTA LTD. 2022'!L34+'[1]ZÜRİH SİGORTA A.Ş.2022'!L34+'[1]TÜRK SİGORTA 2022'!L34+'[1]BEY SİGORTA 2022'!L34+'[1]DAĞLI SİGORTA 2022'!L34+'[1]AKFİNANS SİGORTA 2022'!L34+'[1]GOLD SİGORTA 2022'!L34+'[1]LİMASOLSİGORTA 2022'!L34+'[1]KIBRIS SİGORTA 2022'!L34+'[1]Segure Insurance Ltd. 2022'!L34+'[1]GROUPAMA 2022'!L34+'[1]TÜRKİYE 2022'!L34+'[1]COMMERCIAL 2022'!L34+'[1]AXA 2022'!L34+'[1]CAN 2022'!L34+'[1]ANADOLU SİGORTA 2022'!L34+'[1]AS-CAN SİGORTA 2022'!L34+'[1]TOWER 2022'!L34+'[1]Kıbrıs Iktisat 2022'!L34+'[1]Universal 2022'!L34+'[1]Aveon 2022'!L34+'[1]EUROCITY 2022'!L34+'[1]Mapfree 2022'!L34+'[1]NEAR EAST SİGORTA 2022'!L34</f>
        <v>2687717.31</v>
      </c>
    </row>
    <row r="35" spans="1:12" x14ac:dyDescent="0.25">
      <c r="A35" s="16"/>
      <c r="B35" s="16"/>
      <c r="C35" s="19" t="s">
        <v>74</v>
      </c>
      <c r="D35" s="19"/>
      <c r="E35" s="19"/>
      <c r="F35" s="19" t="s">
        <v>29</v>
      </c>
      <c r="G35" s="20">
        <f>'[1]Creditwest 2022'!G35+'[1] KAPİTAL SİGORTA LTD.2022'!G35+'[1]GÜVEN SİGORTA A.Ş.2022'!G35+'[1]ŞEKER SİGORTA LTD.2022'!G35+'[1]NORTHPRİME LTD.2022'!G35+'[1]GULF SİGORTA A.Ş.2022'!G35+'[1]ZİRVE SİGORTA LTD. 2022'!G35+'[1]ZÜRİH SİGORTA A.Ş.2022'!G35+'[1]TÜRK SİGORTA 2022'!G35+'[1]BEY SİGORTA 2022'!G35+'[1]DAĞLI SİGORTA 2022'!G35+'[1]AKFİNANS SİGORTA 2022'!G35+'[1]GOLD SİGORTA 2022'!G35+'[1]LİMASOLSİGORTA 2022'!G35+'[1]KIBRIS SİGORTA 2022'!G35+'[1]Segure Insurance Ltd. 2022'!G35+'[1]GROUPAMA 2022'!G35+'[1]TÜRKİYE 2022'!G35+'[1]COMMERCIAL 2022'!G35+'[1]AXA 2022'!G35+'[1]CAN 2022'!G35+'[1]ANADOLU SİGORTA 2022'!G35+'[1]AS-CAN SİGORTA 2022'!G35+'[1]TOWER 2022'!G35+'[1]Kıbrıs Iktisat 2022'!G35+'[1]Universal 2022'!G35+'[1]Aveon 2022'!G35+'[1]EUROCITY 2022'!G35+'[1]Mapfree 2022'!G35+'[1]NEAR EAST SİGORTA 2022'!G35</f>
        <v>16433428.48</v>
      </c>
      <c r="H35" s="21"/>
      <c r="I35" s="23"/>
      <c r="J35" s="16" t="s">
        <v>75</v>
      </c>
      <c r="K35" s="16"/>
      <c r="L35" s="20">
        <f>'[1]Creditwest 2022'!L35+'[1] KAPİTAL SİGORTA LTD.2022'!L35+'[1]GÜVEN SİGORTA A.Ş.2022'!L35+'[1]ŞEKER SİGORTA LTD.2022'!L35+'[1]NORTHPRİME LTD.2022'!L35+'[1]GULF SİGORTA A.Ş.2022'!L35+'[1]ZİRVE SİGORTA LTD. 2022'!L35+'[1]ZÜRİH SİGORTA A.Ş.2022'!L35+'[1]TÜRK SİGORTA 2022'!L35+'[1]BEY SİGORTA 2022'!L35+'[1]DAĞLI SİGORTA 2022'!L35+'[1]AKFİNANS SİGORTA 2022'!L35+'[1]GOLD SİGORTA 2022'!L35+'[1]LİMASOLSİGORTA 2022'!L35+'[1]KIBRIS SİGORTA 2022'!L35+'[1]Segure Insurance Ltd. 2022'!L35+'[1]GROUPAMA 2022'!L35+'[1]TÜRKİYE 2022'!L35+'[1]COMMERCIAL 2022'!L35+'[1]AXA 2022'!L35+'[1]CAN 2022'!L35+'[1]ANADOLU SİGORTA 2022'!L35+'[1]AS-CAN SİGORTA 2022'!L35+'[1]TOWER 2022'!L35+'[1]Kıbrıs Iktisat 2022'!L35+'[1]Universal 2022'!L35+'[1]Aveon 2022'!L35+'[1]EUROCITY 2022'!L35+'[1]Mapfree 2022'!L35+'[1]NEAR EAST SİGORTA 2022'!L35</f>
        <v>20630726.289999999</v>
      </c>
    </row>
    <row r="36" spans="1:12" x14ac:dyDescent="0.25">
      <c r="A36" s="16"/>
      <c r="B36" s="16" t="s">
        <v>9</v>
      </c>
      <c r="C36" s="19" t="s">
        <v>76</v>
      </c>
      <c r="D36" s="19"/>
      <c r="E36" s="19"/>
      <c r="F36" s="16"/>
      <c r="G36" s="30">
        <f>G37-G38</f>
        <v>50683751.449999996</v>
      </c>
      <c r="H36" s="21" t="s">
        <v>55</v>
      </c>
      <c r="I36" s="23" t="s">
        <v>77</v>
      </c>
      <c r="J36" s="23"/>
      <c r="K36" s="16"/>
      <c r="L36" s="24">
        <f>L37+L38</f>
        <v>229399470.51000002</v>
      </c>
    </row>
    <row r="37" spans="1:12" x14ac:dyDescent="0.25">
      <c r="A37" s="16"/>
      <c r="B37" s="16"/>
      <c r="C37" s="19" t="s">
        <v>76</v>
      </c>
      <c r="D37" s="19"/>
      <c r="E37" s="19"/>
      <c r="F37" s="16"/>
      <c r="G37" s="20">
        <f>'[1]Creditwest 2022'!G37+'[1] KAPİTAL SİGORTA LTD.2022'!G37+'[1]GÜVEN SİGORTA A.Ş.2022'!G37+'[1]ŞEKER SİGORTA LTD.2022'!G37+'[1]NORTHPRİME LTD.2022'!G37+'[1]GULF SİGORTA A.Ş.2022'!G37+'[1]ZİRVE SİGORTA LTD. 2022'!G37+'[1]ZÜRİH SİGORTA A.Ş.2022'!G37+'[1]TÜRK SİGORTA 2022'!G37+'[1]BEY SİGORTA 2022'!G37+'[1]DAĞLI SİGORTA 2022'!G37+'[1]AKFİNANS SİGORTA 2022'!G37+'[1]GOLD SİGORTA 2022'!G37+'[1]LİMASOLSİGORTA 2022'!G37+'[1]KIBRIS SİGORTA 2022'!G37+'[1]Segure Insurance Ltd. 2022'!G37+'[1]GROUPAMA 2022'!G37+'[1]TÜRKİYE 2022'!G37+'[1]COMMERCIAL 2022'!G37+'[1]AXA 2022'!G37+'[1]CAN 2022'!G37+'[1]ANADOLU SİGORTA 2022'!G37+'[1]AS-CAN SİGORTA 2022'!G37+'[1]TOWER 2022'!G37+'[1]Kıbrıs Iktisat 2022'!G37+'[1]Universal 2022'!G37+'[1]Aveon 2022'!G37+'[1]EUROCITY 2022'!G37+'[1]Mapfree 2022'!G37+'[1]NEAR EAST SİGORTA 2022'!G37</f>
        <v>58765817.099999994</v>
      </c>
      <c r="H37" s="21"/>
      <c r="I37" s="16" t="s">
        <v>6</v>
      </c>
      <c r="J37" s="16" t="s">
        <v>78</v>
      </c>
      <c r="K37" s="16"/>
      <c r="L37" s="20">
        <f>'[1]Creditwest 2022'!L37+'[1] KAPİTAL SİGORTA LTD.2022'!L37+'[1]GÜVEN SİGORTA A.Ş.2022'!L37+'[1]ŞEKER SİGORTA LTD.2022'!L37+'[1]NORTHPRİME LTD.2022'!L37+'[1]GULF SİGORTA A.Ş.2022'!L37+'[1]ZİRVE SİGORTA LTD. 2022'!L37+'[1]ZÜRİH SİGORTA A.Ş.2022'!L37+'[1]TÜRK SİGORTA 2022'!L37+'[1]BEY SİGORTA 2022'!L37+'[1]DAĞLI SİGORTA 2022'!L37+'[1]AKFİNANS SİGORTA 2022'!L37+'[1]GOLD SİGORTA 2022'!L37+'[1]LİMASOLSİGORTA 2022'!L37+'[1]KIBRIS SİGORTA 2022'!L37+'[1]Segure Insurance Ltd. 2022'!L37+'[1]GROUPAMA 2022'!L37+'[1]TÜRKİYE 2022'!L37+'[1]COMMERCIAL 2022'!L37+'[1]AXA 2022'!L37+'[1]CAN 2022'!L37+'[1]ANADOLU SİGORTA 2022'!L37+'[1]AS-CAN SİGORTA 2022'!L37+'[1]TOWER 2022'!L37+'[1]Kıbrıs Iktisat 2022'!L37+'[1]Universal 2022'!L37+'[1]Aveon 2022'!L37+'[1]EUROCITY 2022'!L37+'[1]Mapfree 2022'!L37+'[1]NEAR EAST SİGORTA 2022'!L37</f>
        <v>140714545.54000002</v>
      </c>
    </row>
    <row r="38" spans="1:12" x14ac:dyDescent="0.25">
      <c r="A38" s="16"/>
      <c r="B38" s="16"/>
      <c r="C38" s="19" t="s">
        <v>79</v>
      </c>
      <c r="D38" s="19"/>
      <c r="E38" s="19"/>
      <c r="F38" s="19" t="s">
        <v>29</v>
      </c>
      <c r="G38" s="20">
        <f>'[1]Creditwest 2022'!G38+'[1] KAPİTAL SİGORTA LTD.2022'!G38+'[1]GÜVEN SİGORTA A.Ş.2022'!G38+'[1]ŞEKER SİGORTA LTD.2022'!G38+'[1]NORTHPRİME LTD.2022'!G38+'[1]GULF SİGORTA A.Ş.2022'!G38+'[1]ZİRVE SİGORTA LTD. 2022'!G38+'[1]ZÜRİH SİGORTA A.Ş.2022'!G38+'[1]TÜRK SİGORTA 2022'!G38+'[1]BEY SİGORTA 2022'!G38+'[1]DAĞLI SİGORTA 2022'!G38+'[1]AKFİNANS SİGORTA 2022'!G38+'[1]GOLD SİGORTA 2022'!G38+'[1]LİMASOLSİGORTA 2022'!G38+'[1]KIBRIS SİGORTA 2022'!G38+'[1]Segure Insurance Ltd. 2022'!G38+'[1]GROUPAMA 2022'!G38+'[1]TÜRKİYE 2022'!G38+'[1]COMMERCIAL 2022'!G38+'[1]AXA 2022'!G38+'[1]CAN 2022'!G38+'[1]ANADOLU SİGORTA 2022'!G38+'[1]AS-CAN SİGORTA 2022'!G38+'[1]TOWER 2022'!G38+'[1]Kıbrıs Iktisat 2022'!G38+'[1]Universal 2022'!G38+'[1]Aveon 2022'!G38+'[1]EUROCITY 2022'!G38+'[1]Mapfree 2022'!G38+'[1]NEAR EAST SİGORTA 2022'!G38</f>
        <v>8082065.6500000004</v>
      </c>
      <c r="H38" s="21"/>
      <c r="I38" s="16" t="s">
        <v>9</v>
      </c>
      <c r="J38" s="16" t="s">
        <v>75</v>
      </c>
      <c r="K38" s="16"/>
      <c r="L38" s="20">
        <f>'[1]Creditwest 2022'!L38+'[1] KAPİTAL SİGORTA LTD.2022'!L38+'[1]GÜVEN SİGORTA A.Ş.2022'!L38+'[1]ŞEKER SİGORTA LTD.2022'!L38+'[1]NORTHPRİME LTD.2022'!L38+'[1]GULF SİGORTA A.Ş.2022'!L38+'[1]ZİRVE SİGORTA LTD. 2022'!L38+'[1]ZÜRİH SİGORTA A.Ş.2022'!L38+'[1]TÜRK SİGORTA 2022'!L38+'[1]BEY SİGORTA 2022'!L38+'[1]DAĞLI SİGORTA 2022'!L38+'[1]AKFİNANS SİGORTA 2022'!L38+'[1]GOLD SİGORTA 2022'!L38+'[1]LİMASOLSİGORTA 2022'!L38+'[1]KIBRIS SİGORTA 2022'!L38+'[1]Segure Insurance Ltd. 2022'!L38+'[1]GROUPAMA 2022'!L38+'[1]TÜRKİYE 2022'!L38+'[1]COMMERCIAL 2022'!L38+'[1]AXA 2022'!L38+'[1]CAN 2022'!L38+'[1]ANADOLU SİGORTA 2022'!L38+'[1]AS-CAN SİGORTA 2022'!L38+'[1]TOWER 2022'!L38+'[1]Kıbrıs Iktisat 2022'!L38+'[1]Universal 2022'!L38+'[1]Aveon 2022'!L38+'[1]EUROCITY 2022'!L38+'[1]Mapfree 2022'!L38+'[1]NEAR EAST SİGORTA 2022'!L38</f>
        <v>88684924.969999999</v>
      </c>
    </row>
    <row r="39" spans="1:12" x14ac:dyDescent="0.25">
      <c r="A39" s="16"/>
      <c r="B39" s="16" t="s">
        <v>13</v>
      </c>
      <c r="C39" s="19" t="s">
        <v>80</v>
      </c>
      <c r="D39" s="19"/>
      <c r="E39" s="19"/>
      <c r="F39" s="16"/>
      <c r="G39" s="30">
        <f>G40-G41</f>
        <v>119572</v>
      </c>
      <c r="H39" s="21"/>
      <c r="I39" s="16"/>
      <c r="J39" s="16"/>
      <c r="K39" s="16"/>
      <c r="L39" s="22"/>
    </row>
    <row r="40" spans="1:12" x14ac:dyDescent="0.25">
      <c r="A40" s="16"/>
      <c r="B40" s="16"/>
      <c r="C40" s="19" t="s">
        <v>81</v>
      </c>
      <c r="D40" s="19"/>
      <c r="E40" s="19"/>
      <c r="F40" s="16"/>
      <c r="G40" s="20">
        <f>'[1]Creditwest 2022'!G40+'[1] KAPİTAL SİGORTA LTD.2022'!G40+'[1]GÜVEN SİGORTA A.Ş.2022'!G40+'[1]ŞEKER SİGORTA LTD.2022'!G40+'[1]NORTHPRİME LTD.2022'!G40+'[1]GULF SİGORTA A.Ş.2022'!G40+'[1]ZİRVE SİGORTA LTD. 2022'!G40+'[1]ZÜRİH SİGORTA A.Ş.2022'!G40+'[1]TÜRK SİGORTA 2022'!G40+'[1]BEY SİGORTA 2022'!G40+'[1]DAĞLI SİGORTA 2022'!G40+'[1]AKFİNANS SİGORTA 2022'!G40+'[1]GOLD SİGORTA 2022'!G40+'[1]LİMASOLSİGORTA 2022'!G40+'[1]KIBRIS SİGORTA 2022'!G40+'[1]Segure Insurance Ltd. 2022'!G40+'[1]GROUPAMA 2022'!G40+'[1]TÜRKİYE 2022'!G40+'[1]COMMERCIAL 2022'!G40+'[1]AXA 2022'!G40+'[1]CAN 2022'!G40+'[1]ANADOLU SİGORTA 2022'!G40+'[1]AS-CAN SİGORTA 2022'!G40+'[1]TOWER 2022'!G40+'[1]Kıbrıs Iktisat 2022'!G40+'[1]Universal 2022'!G40+'[1]Aveon 2022'!G40+'[1]EUROCITY 2022'!G40+'[1]Mapfree 2022'!G40+'[1]NEAR EAST SİGORTA 2022'!G40</f>
        <v>119572</v>
      </c>
      <c r="H40" s="21"/>
      <c r="I40" s="16"/>
      <c r="J40" s="16"/>
      <c r="K40" s="16"/>
      <c r="L40" s="22"/>
    </row>
    <row r="41" spans="1:12" x14ac:dyDescent="0.25">
      <c r="A41" s="16"/>
      <c r="B41" s="16"/>
      <c r="C41" s="19" t="s">
        <v>82</v>
      </c>
      <c r="D41" s="19"/>
      <c r="E41" s="19"/>
      <c r="F41" s="19" t="s">
        <v>29</v>
      </c>
      <c r="G41" s="20">
        <f>'[1]Creditwest 2022'!G41+'[1] KAPİTAL SİGORTA LTD.2022'!G41+'[1]GÜVEN SİGORTA A.Ş.2022'!G41+'[1]ŞEKER SİGORTA LTD.2022'!G41+'[1]NORTHPRİME LTD.2022'!G41+'[1]GULF SİGORTA A.Ş.2022'!G41+'[1]ZİRVE SİGORTA LTD. 2022'!G41+'[1]ZÜRİH SİGORTA A.Ş.2022'!G41+'[1]TÜRK SİGORTA 2022'!G41+'[1]BEY SİGORTA 2022'!G41+'[1]DAĞLI SİGORTA 2022'!G41+'[1]AKFİNANS SİGORTA 2022'!G41+'[1]GOLD SİGORTA 2022'!G41+'[1]LİMASOLSİGORTA 2022'!G41+'[1]KIBRIS SİGORTA 2022'!G41+'[1]Segure Insurance Ltd. 2022'!G41+'[1]GROUPAMA 2022'!G41+'[1]TÜRKİYE 2022'!G41+'[1]COMMERCIAL 2022'!G41+'[1]AXA 2022'!G41+'[1]CAN 2022'!G41+'[1]ANADOLU SİGORTA 2022'!G41+'[1]AS-CAN SİGORTA 2022'!G41+'[1]TOWER 2022'!G41+'[1]Kıbrıs Iktisat 2022'!G41+'[1]Universal 2022'!G41+'[1]Aveon 2022'!G41+'[1]EUROCITY 2022'!G41+'[1]Mapfree 2022'!G41+'[1]NEAR EAST SİGORTA 2022'!G41</f>
        <v>0</v>
      </c>
      <c r="H41" s="21"/>
      <c r="I41" s="16"/>
      <c r="J41" s="16"/>
      <c r="K41" s="16"/>
      <c r="L41" s="22"/>
    </row>
    <row r="42" spans="1:12" x14ac:dyDescent="0.25">
      <c r="A42" s="16"/>
      <c r="B42" s="16"/>
      <c r="C42" s="19"/>
      <c r="D42" s="19"/>
      <c r="E42" s="19"/>
      <c r="F42" s="16"/>
      <c r="G42" s="20"/>
      <c r="H42" s="21"/>
      <c r="I42" s="16"/>
      <c r="J42" s="16"/>
      <c r="K42" s="16"/>
      <c r="L42" s="22"/>
    </row>
    <row r="43" spans="1:12" x14ac:dyDescent="0.25">
      <c r="A43" s="23" t="s">
        <v>83</v>
      </c>
      <c r="B43" s="23" t="s">
        <v>84</v>
      </c>
      <c r="C43" s="23"/>
      <c r="D43" s="23"/>
      <c r="E43" s="23"/>
      <c r="F43" s="16"/>
      <c r="G43" s="20">
        <f>'[1]Creditwest 2022'!G43+'[1] KAPİTAL SİGORTA LTD.2022'!G43+'[1]GÜVEN SİGORTA A.Ş.2022'!G43+'[1]ŞEKER SİGORTA LTD.2022'!G43+'[1]NORTHPRİME LTD.2022'!G43+'[1]GULF SİGORTA A.Ş.2022'!G43+'[1]ZİRVE SİGORTA LTD. 2022'!G43+'[1]ZÜRİH SİGORTA A.Ş.2022'!G43+'[1]TÜRK SİGORTA 2022'!G43+'[1]BEY SİGORTA 2022'!G43+'[1]DAĞLI SİGORTA 2022'!G43+'[1]AKFİNANS SİGORTA 2022'!G43+'[1]GOLD SİGORTA 2022'!G43+'[1]LİMASOLSİGORTA 2022'!G43+'[1]KIBRIS SİGORTA 2022'!G43+'[1]Segure Insurance Ltd. 2022'!G43+'[1]GROUPAMA 2022'!G43+'[1]TÜRKİYE 2022'!G43+'[1]COMMERCIAL 2022'!G43+'[1]AXA 2022'!G43+'[1]CAN 2022'!G43+'[1]ANADOLU SİGORTA 2022'!G43+'[1]AS-CAN SİGORTA 2022'!G43+'[1]TOWER 2022'!G43+'[1]Kıbrıs Iktisat 2022'!G43+'[1]Universal 2022'!G43+'[1]Aveon 2022'!G43+'[1]EUROCITY 2022'!G43+'[1]Mapfree 2022'!G43+'[1]NEAR EAST SİGORTA 2022'!G43</f>
        <v>96758915.420000002</v>
      </c>
      <c r="H43" s="21"/>
      <c r="I43" s="16"/>
      <c r="J43" s="16"/>
      <c r="K43" s="16"/>
      <c r="L43" s="22"/>
    </row>
    <row r="44" spans="1:12" ht="15.75" thickBot="1" x14ac:dyDescent="0.3">
      <c r="A44" s="16"/>
      <c r="B44" s="16"/>
      <c r="C44" s="31"/>
      <c r="D44" s="31"/>
      <c r="E44" s="31"/>
      <c r="F44" s="16"/>
      <c r="G44" s="16"/>
      <c r="H44" s="21"/>
      <c r="I44" s="16"/>
      <c r="J44" s="16"/>
      <c r="K44" s="16"/>
      <c r="L44" s="22"/>
    </row>
    <row r="45" spans="1:12" ht="16.5" thickTop="1" thickBot="1" x14ac:dyDescent="0.3">
      <c r="A45" s="32" t="s">
        <v>85</v>
      </c>
      <c r="B45" s="32"/>
      <c r="C45" s="32"/>
      <c r="D45" s="32"/>
      <c r="E45" s="32"/>
      <c r="F45" s="33"/>
      <c r="G45" s="34">
        <f>G32+G27+G23+G14+G10+G3+G43</f>
        <v>1459151963.9000001</v>
      </c>
      <c r="H45" s="35" t="s">
        <v>86</v>
      </c>
      <c r="I45" s="32"/>
      <c r="J45" s="32"/>
      <c r="K45" s="33"/>
      <c r="L45" s="36">
        <f>L3+L9+L22+L20+L36</f>
        <v>1459151963.8999999</v>
      </c>
    </row>
    <row r="46" spans="1:12" ht="16.5" thickTop="1" thickBot="1" x14ac:dyDescent="0.3">
      <c r="A46" s="32" t="s">
        <v>87</v>
      </c>
      <c r="B46" s="37"/>
      <c r="C46" s="37"/>
      <c r="D46" s="37"/>
      <c r="E46" s="37"/>
      <c r="F46" s="37"/>
      <c r="G46" s="38">
        <f>'[1]Creditwest 2022'!G46+'[1] KAPİTAL SİGORTA LTD.2022'!G46+'[1]GÜVEN SİGORTA A.Ş.2022'!G46+'[1]ŞEKER SİGORTA LTD.2022'!G46+'[1]NORTHPRİME LTD.2022'!G46+'[1]GULF SİGORTA A.Ş.2022'!G46+'[1]ZİRVE SİGORTA LTD. 2022'!G46+'[1]ZÜRİH SİGORTA A.Ş.2022'!G46+'[1]TÜRK SİGORTA 2022'!G46+'[1]BEY SİGORTA 2022'!G46+'[1]DAĞLI SİGORTA 2022'!G46+'[1]AKFİNANS SİGORTA 2022'!G46+'[1]GOLD SİGORTA 2022'!G46+'[1]LİMASOLSİGORTA 2022'!G46+'[1]KIBRIS SİGORTA 2022'!G46+'[1]Segure Insurance Ltd. 2022'!G46+'[1]GROUPAMA 2022'!G46+'[1]TÜRKİYE 2022'!G46+'[1]COMMERCIAL 2022'!G46+'[1]AXA 2022'!G46+'[1]CAN 2022'!G46+'[1]ANADOLU SİGORTA 2022'!G46+'[1]AS-CAN SİGORTA 2022'!G46+'[1]TOWER 2022'!G46+'[1]Kıbrıs Iktisat 2022'!G46+'[1]Universal 2022'!G46+'[1]Aveon 2022'!G46</f>
        <v>234855323734.45004</v>
      </c>
      <c r="H46" s="37"/>
      <c r="I46" s="37"/>
      <c r="J46" s="37"/>
      <c r="K46" s="37"/>
      <c r="L46" s="39">
        <f>'[1]Creditwest 2022'!L46+'[1] KAPİTAL SİGORTA LTD.2022'!L46+'[1]GÜVEN SİGORTA A.Ş.2022'!L46+'[1]ŞEKER SİGORTA LTD.2022'!L46+'[1]NORTHPRİME LTD.2022'!L46+'[1]GULF SİGORTA A.Ş.2022'!L46+'[1]ZİRVE SİGORTA LTD. 2022'!L46+'[1]ZÜRİH SİGORTA A.Ş.2022'!L46+'[1]TÜRK SİGORTA 2022'!L46+'[1]BEY SİGORTA 2022'!L46+'[1]DAĞLI SİGORTA 2022'!L46+'[1]AKFİNANS SİGORTA 2022'!L46+'[1]GOLD SİGORTA 2022'!L46+'[1]LİMASOLSİGORTA 2022'!L46+'[1]KIBRIS SİGORTA 2022'!L46+'[1]Segure Insurance Ltd. 2022'!L46+'[1]GROUPAMA 2022'!L46+'[1]TÜRKİYE 2022'!L46+'[1]COMMERCIAL 2022'!L46+'[1]AXA 2022'!L46+'[1]CAN 2022'!L46+'[1]ANADOLU SİGORTA 2022'!L46+'[1]AS-CAN SİGORTA 2022'!L46+'[1]TOWER 2022'!L46+'[1]Kıbrıs Iktisat 2022'!L46+'[1]Universal 2022'!L46+'[1]Aveon 2022'!G46</f>
        <v>234855323734.45004</v>
      </c>
    </row>
    <row r="47" spans="1:12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2024-02-21T07:39:24Z</dcterms:modified>
</cp:coreProperties>
</file>